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30" windowWidth="7995" windowHeight="11925" firstSheet="2" activeTab="9"/>
  </bookViews>
  <sheets>
    <sheet name="СПИСОК МО ПРИЛ1" sheetId="1" r:id="rId1"/>
    <sheet name="Прил 2 КС " sheetId="2" r:id="rId2"/>
    <sheet name="Приложение 3 ДС" sheetId="3" r:id="rId3"/>
    <sheet name="Прил 4 длит КС" sheetId="4" r:id="rId4"/>
    <sheet name="Прил 5 АПП" sheetId="5" r:id="rId5"/>
    <sheet name="Прил стомат 6" sheetId="6" r:id="rId6"/>
    <sheet name="Прил 7 КСЛП" sheetId="7" r:id="rId7"/>
    <sheet name="Приложение 8 АПП подуш" sheetId="8" r:id="rId8"/>
    <sheet name="Приложение 9 Скорая подуш" sheetId="9" r:id="rId9"/>
    <sheet name="Приложение 10 " sheetId="10" r:id="rId10"/>
    <sheet name="10.1. диализ" sheetId="11" r:id="rId11"/>
    <sheet name="Прил.11_диспансер" sheetId="12" r:id="rId12"/>
    <sheet name="приложение 12 дети" sheetId="13" r:id="rId13"/>
    <sheet name="13 межучрежд расчеты" sheetId="14" r:id="rId14"/>
    <sheet name="Прил 14 план ВМП" sheetId="15" r:id="rId15"/>
    <sheet name="прил 16 Акт дисп" sheetId="16" r:id="rId16"/>
    <sheet name="Прил 17 счет " sheetId="17" r:id="rId17"/>
    <sheet name="Прил 18 ДПН" sheetId="18" r:id="rId18"/>
    <sheet name="Прил 19 Акт сверки" sheetId="19" r:id="rId19"/>
    <sheet name="Прил 20 сочет" sheetId="20" r:id="rId20"/>
    <sheet name="Прил 21 парные органы" sheetId="21" r:id="rId21"/>
    <sheet name="Прил 22 патологии" sheetId="22" r:id="rId22"/>
    <sheet name="Прил 23 Перечень ВМП" sheetId="23" r:id="rId23"/>
    <sheet name="Прил 24 Коэ-ты по СП" sheetId="24" r:id="rId24"/>
    <sheet name="Прил 25" sheetId="25" r:id="rId25"/>
    <sheet name="прил 26" sheetId="26" r:id="rId26"/>
    <sheet name="прил 27" sheetId="27" r:id="rId27"/>
    <sheet name="Прил 28" sheetId="28" r:id="rId28"/>
    <sheet name="прил 29" sheetId="29" r:id="rId29"/>
  </sheets>
  <externalReferences>
    <externalReference r:id="rId32"/>
    <externalReference r:id="rId33"/>
  </externalReferences>
  <definedNames>
    <definedName name="_xlnm.Print_Titles" localSheetId="1">'Прил 2 КС '!$10:$11</definedName>
    <definedName name="_xlnm.Print_Titles" localSheetId="19">'Прил 20 сочет'!$5:$5</definedName>
    <definedName name="_xlnm.Print_Titles" localSheetId="22">'Прил 23 Перечень ВМП'!$6:$6</definedName>
    <definedName name="_xlnm.Print_Titles" localSheetId="4">'Прил 5 АПП'!$7:$9</definedName>
    <definedName name="_xlnm.Print_Titles" localSheetId="5">'Прил стомат 6'!$8:$8</definedName>
    <definedName name="_xlnm.Print_Titles" localSheetId="11">'Прил.11_диспансер'!$A:$C</definedName>
    <definedName name="_xlnm.Print_Titles" localSheetId="9">'Приложение 10 '!$7:$7</definedName>
    <definedName name="_xlnm.Print_Titles" localSheetId="2">'Приложение 3 ДС'!$13:$14</definedName>
    <definedName name="_xlnm.Print_Area" localSheetId="10">'10.1. диализ'!$A$1:$I$22</definedName>
    <definedName name="_xlnm.Print_Area" localSheetId="14">'Прил 14 план ВМП'!$A$1:$D$12</definedName>
    <definedName name="_xlnm.Print_Area" localSheetId="15">'прил 16 Акт дисп'!$A$1:$C$55</definedName>
    <definedName name="_xlnm.Print_Area" localSheetId="16">'Прил 17 счет '!$A$1:$F$71</definedName>
    <definedName name="_xlnm.Print_Area" localSheetId="18">'Прил 19 Акт сверки'!$A$1:$F$50</definedName>
    <definedName name="_xlnm.Print_Area" localSheetId="1">'Прил 2 КС '!$A$1:$M$408</definedName>
    <definedName name="_xlnm.Print_Area" localSheetId="19">'Прил 20 сочет'!$A$1:$D$65</definedName>
    <definedName name="_xlnm.Print_Area" localSheetId="22">'Прил 23 Перечень ВМП'!$A$1:$F$88</definedName>
    <definedName name="_xlnm.Print_Area" localSheetId="23">'Прил 24 Коэ-ты по СП'!$A$1:$I$26</definedName>
    <definedName name="_xlnm.Print_Area" localSheetId="24">'Прил 25'!$A$1:$K$36</definedName>
    <definedName name="_xlnm.Print_Area" localSheetId="25">'прил 26'!$A$1:$O$36</definedName>
    <definedName name="_xlnm.Print_Area" localSheetId="26">'прил 27'!$A$1:$N$37</definedName>
    <definedName name="_xlnm.Print_Area" localSheetId="27">'Прил 28'!$A$1:$B$9</definedName>
    <definedName name="_xlnm.Print_Area" localSheetId="3">'Прил 4 длит КС'!$A$1:$C$51</definedName>
    <definedName name="_xlnm.Print_Area" localSheetId="4">'Прил 5 АПП'!$A$1:$H$330</definedName>
    <definedName name="_xlnm.Print_Area" localSheetId="6">'Прил 7 КСЛП'!$A$1:$C$25</definedName>
    <definedName name="_xlnm.Print_Area" localSheetId="5">'Прил стомат 6'!$A$1:$D$189</definedName>
    <definedName name="_xlnm.Print_Area" localSheetId="11">'Прил.11_диспансер'!$A$1:$CM$71</definedName>
    <definedName name="_xlnm.Print_Area" localSheetId="12">'приложение 12 дети'!$A$1:$C$41</definedName>
    <definedName name="_xlnm.Print_Area" localSheetId="2">'Приложение 3 ДС'!$A$1:$L$201</definedName>
    <definedName name="_xlnm.Print_Area" localSheetId="7">'Приложение 8 АПП подуш'!$A$1:$M$41</definedName>
    <definedName name="_xlnm.Print_Area" localSheetId="8">'Приложение 9 Скорая подуш'!$A$1:$D$31</definedName>
    <definedName name="_xlnm.Print_Area" localSheetId="0">'СПИСОК МО ПРИЛ1'!$A$1:$S$67</definedName>
  </definedNames>
  <calcPr fullCalcOnLoad="1"/>
</workbook>
</file>

<file path=xl/sharedStrings.xml><?xml version="1.0" encoding="utf-8"?>
<sst xmlns="http://schemas.openxmlformats.org/spreadsheetml/2006/main" count="5794" uniqueCount="3632">
  <si>
    <t>A16.20.004</t>
  </si>
  <si>
    <t>Сальпингэктомия лапаротомическая</t>
  </si>
  <si>
    <t>A16.20.005</t>
  </si>
  <si>
    <t>A16.20.014</t>
  </si>
  <si>
    <t>Влагалищная тотальная гистерэктомия (экстирпация матки) с придатками</t>
  </si>
  <si>
    <t>A16.20.017</t>
  </si>
  <si>
    <t>Удаление параовариальной кисты лапаротомическое</t>
  </si>
  <si>
    <t>A16.20.032</t>
  </si>
  <si>
    <t>Резекция молочной железы</t>
  </si>
  <si>
    <t>A16.20.083</t>
  </si>
  <si>
    <t>Кольпоперинеоррафия и леваторопластика</t>
  </si>
  <si>
    <t>A16.21.002</t>
  </si>
  <si>
    <t>Трансуретральная резекция простаты</t>
  </si>
  <si>
    <t xml:space="preserve"> Стоимость единицы оказания медицинской помощи, руб. </t>
  </si>
  <si>
    <t xml:space="preserve">                 10 лет</t>
  </si>
  <si>
    <t>Диспансеризация детей-сирот и детей, оказавшихся в трудной жизненной ситуации (законченный случай)</t>
  </si>
  <si>
    <t xml:space="preserve">         от 0 до 4 лет</t>
  </si>
  <si>
    <t xml:space="preserve">                             от 5 до 17 лет - девочки</t>
  </si>
  <si>
    <t xml:space="preserve">                               от 5 до 17 лет - мальчики</t>
  </si>
  <si>
    <t>A16.12.012</t>
  </si>
  <si>
    <t>Перевязка и обнажение варикозных вен</t>
  </si>
  <si>
    <t>Замещение стекловидного тела</t>
  </si>
  <si>
    <t>A16.26.094</t>
  </si>
  <si>
    <t>Имплантация интраокулярной линзы</t>
  </si>
  <si>
    <t xml:space="preserve">   -  цитогенетическое(кариологическое) исследование костного мозга </t>
  </si>
  <si>
    <t xml:space="preserve">   -  молекулярно-биологическое исследование костного мозга (ПЦР)</t>
  </si>
  <si>
    <t>A16.20.001</t>
  </si>
  <si>
    <t>Удаление кисты яичника</t>
  </si>
  <si>
    <t>A16.28.003.001</t>
  </si>
  <si>
    <t>Лапароскопическая резекция почки</t>
  </si>
  <si>
    <t>A16.28.004.001</t>
  </si>
  <si>
    <t>Лапароскопическая нефрэктомия</t>
  </si>
  <si>
    <t>Приложение 18</t>
  </si>
  <si>
    <t>кол-во дней</t>
  </si>
  <si>
    <t>Средняя длительность пребывания 1-го больного в стационаре (дней)</t>
  </si>
  <si>
    <t>Профиль коек</t>
  </si>
  <si>
    <t>Средняя длительность пребывания 1-го больного в стационаре</t>
  </si>
  <si>
    <t>Незавершенное(прерванное) лечение в круглосуточном стационаре.</t>
  </si>
  <si>
    <t xml:space="preserve">       НК – нормативный коэффициент - 10 %</t>
  </si>
  <si>
    <t xml:space="preserve">       ПН – значение максимальной оплаты незаконченных случаев лечения в процентах от стоимости законченного случая - 80 %</t>
  </si>
  <si>
    <t>АКУШЕРСКОЕ ДЕЛО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</si>
  <si>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</si>
  <si>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</si>
  <si>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</si>
  <si>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</si>
  <si>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</si>
  <si>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</si>
  <si>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</si>
  <si>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</si>
  <si>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</si>
  <si>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</si>
  <si>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</si>
  <si>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</si>
  <si>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</si>
  <si>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</si>
  <si>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</si>
  <si>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</si>
  <si>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</si>
  <si>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</si>
  <si>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</si>
  <si>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</si>
  <si>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</si>
  <si>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</si>
  <si>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</si>
  <si>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</si>
  <si>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</si>
  <si>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</si>
  <si>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</si>
  <si>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</si>
  <si>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</si>
  <si>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</si>
  <si>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</si>
  <si>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</si>
  <si>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A22.26.009</t>
  </si>
  <si>
    <t>Приложение 14</t>
  </si>
  <si>
    <t>ССсл=БС*ПК</t>
  </si>
  <si>
    <t>(КЗксг/кпг)</t>
  </si>
  <si>
    <t>Коэффициент относительной затратоемкости  КСГ / КПГ</t>
  </si>
  <si>
    <t>ССпд=БС*ПК</t>
  </si>
  <si>
    <t>ГИНЕКОЛОГ</t>
  </si>
  <si>
    <t>ДЕРМАТОЛОГ</t>
  </si>
  <si>
    <t>ИНФЕКЦИОНИСТ</t>
  </si>
  <si>
    <t>КАРДИОЛОГ</t>
  </si>
  <si>
    <t>РЕВМАТОЛОГ</t>
  </si>
  <si>
    <t>A16.12.006</t>
  </si>
  <si>
    <t>Разрез, иссечение и закрытие вен нижней конечности</t>
  </si>
  <si>
    <t>A16.12.008.001</t>
  </si>
  <si>
    <t>A16.12.008.002</t>
  </si>
  <si>
    <t>Эндартерэктомия каротидная с пластикой</t>
  </si>
  <si>
    <t>НЕФРОЛОГ</t>
  </si>
  <si>
    <t>ОТОЛАРИНГОЛОГ</t>
  </si>
  <si>
    <t>ОФТАЛЬМОЛОГ</t>
  </si>
  <si>
    <t>ПУЛЬМОНОЛОГ</t>
  </si>
  <si>
    <t>ТЕРАПЕВТ</t>
  </si>
  <si>
    <t>УРОЛОГ</t>
  </si>
  <si>
    <t>ЭНДОКРИНОЛОГ</t>
  </si>
  <si>
    <t>ОНКОЛОГ</t>
  </si>
  <si>
    <t>ВРАЧ ОБЩЕЙ ПРАКТИКИ</t>
  </si>
  <si>
    <t>ГЕРОНТОЛОГ</t>
  </si>
  <si>
    <t>ПЕДИАТР</t>
  </si>
  <si>
    <t>ОНКОЛОГ-ПЕДИАТР</t>
  </si>
  <si>
    <t>ТРАВМАТОЛОГ-ПЕДИАТР</t>
  </si>
  <si>
    <t>НЕВРОПАТОЛОГ</t>
  </si>
  <si>
    <t>Кератопластика (трансплантация роговицы)</t>
  </si>
  <si>
    <t>Трабекулотомия</t>
  </si>
  <si>
    <t>A16.26.075</t>
  </si>
  <si>
    <t>A16.26.075.001</t>
  </si>
  <si>
    <t>A16.03.022.002</t>
  </si>
  <si>
    <t>A16.03.022.004</t>
  </si>
  <si>
    <t>A16.03.022.005</t>
  </si>
  <si>
    <t>A16.16.033.001</t>
  </si>
  <si>
    <t>Фундопликация лапароскопическая</t>
  </si>
  <si>
    <t>A16.18.016</t>
  </si>
  <si>
    <t>Гемиколэктомия правосторонняя</t>
  </si>
  <si>
    <t>A16.28.054</t>
  </si>
  <si>
    <t>A16.30.002</t>
  </si>
  <si>
    <t>Оперативное лечение пупочной грыжи</t>
  </si>
  <si>
    <t>A16.30.003</t>
  </si>
  <si>
    <t>Оперативное лечение околопупочной грыжи</t>
  </si>
  <si>
    <t>A16.30.004</t>
  </si>
  <si>
    <t>Оперативное лечение грыжи передней брюшной стенки</t>
  </si>
  <si>
    <t>A16.04.014</t>
  </si>
  <si>
    <t>Артропластика стопы и пальцев ноги</t>
  </si>
  <si>
    <t>A16.07.011</t>
  </si>
  <si>
    <t>A16.07.012</t>
  </si>
  <si>
    <t>A16.07.014</t>
  </si>
  <si>
    <t>A16.07.015</t>
  </si>
  <si>
    <t>A16.07.016</t>
  </si>
  <si>
    <t>Цистотомия или цистэктомия</t>
  </si>
  <si>
    <t>A16.20.032.007</t>
  </si>
  <si>
    <t>A16.20.035</t>
  </si>
  <si>
    <t>Миомэктомия (энуклеация миоматозных узлов) лапаротомическая</t>
  </si>
  <si>
    <t>A16.20.045</t>
  </si>
  <si>
    <t>A16.20.047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</si>
  <si>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</si>
  <si>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A16.20.048</t>
  </si>
  <si>
    <t>A16.20.049.001</t>
  </si>
  <si>
    <t>A16.20.061</t>
  </si>
  <si>
    <t>Резекция яичника лапаротомическая</t>
  </si>
  <si>
    <t>A16.20.063.001</t>
  </si>
  <si>
    <t>Влагалищная экстирпация матки с придатками с использованием видеоэндоскопических технологий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</si>
  <si>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</si>
  <si>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</si>
  <si>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</si>
  <si>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</si>
  <si>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</si>
  <si>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Сердечно-сосудистая хирургия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</si>
  <si>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</si>
  <si>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</si>
  <si>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</si>
  <si>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ИБС, коронарография диагностическая</t>
  </si>
  <si>
    <t>Другие операции на сердце и коронарных сосудах (уровень затрат 3)</t>
  </si>
  <si>
    <t>Другие операции на сердце и коронарных сосудах (уровень затрат 4)</t>
  </si>
  <si>
    <t>Другие операции на сердце и коронарных сосудах (уровень затрат 5)</t>
  </si>
  <si>
    <t>Операции на сосудах (уровень затрат 1)</t>
  </si>
  <si>
    <t>Операции на сосудах (уровень затрат 2)</t>
  </si>
  <si>
    <t>Операции на сосудах (уровень затрат 3)</t>
  </si>
  <si>
    <t>Операции на сосудах (уровень затрат 4)</t>
  </si>
  <si>
    <t>Стоматология детская</t>
  </si>
  <si>
    <t>Отравления и другие воздействия внешних причин</t>
  </si>
  <si>
    <t>Торакальная хирургия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</si>
  <si>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</si>
  <si>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затрат 1)</t>
  </si>
  <si>
    <t>Операции на нижних дыхательных путях и легочной ткани, органах средостения (уровень затрат 2)</t>
  </si>
  <si>
    <t>Операции на нижних дыхательных путях и легочной ткани, органах средостения (уровень затрат 3)</t>
  </si>
  <si>
    <t>Операции на нижних дыхательных путях и легочной ткани, органах средостения (уровень затрат 4)</t>
  </si>
  <si>
    <t>Операции на нижних дыхательных путях и легочной ткани, органах средостения (уровень затрат 5)</t>
  </si>
  <si>
    <t>Травматология и ортопедия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</si>
  <si>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</si>
  <si>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</si>
  <si>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</si>
  <si>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</si>
  <si>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</si>
  <si>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</si>
  <si>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Операции на костно-мышечной системе и суставах (уровень затрат 1)</t>
  </si>
  <si>
    <t>Операции на костно-мышечной системе и суставах (уровень затрат 2)</t>
  </si>
  <si>
    <t>Операции на костно-мышечной системе и суставах (уровень затрат 3)</t>
  </si>
  <si>
    <t>Операции на почке и мочевыделительной системе (уровень затрат 4)</t>
  </si>
  <si>
    <t>Операции на почке и мочевыделительной системе (уровень затрат 5)</t>
  </si>
  <si>
    <t>Болезни лимфатических сосудов и лимфатических узлов</t>
  </si>
  <si>
    <t>Операции на коже, подкожной клетчатке, придатках кожи (уровень затрат 1)</t>
  </si>
  <si>
    <t>Операции на коже, подкожной клетчатке, придатках кожи (уровень затрат 2)</t>
  </si>
  <si>
    <t>Операции на коже, подкожной клетчатке, придатках кожи (уровень затрат 3)</t>
  </si>
  <si>
    <t>Операции на коже, подкожной клетчатке, придатках кожи (уровень затрат 4)</t>
  </si>
  <si>
    <t>Операции на коже, подкожной клетчатке, придатках кожи (уровень затрат 5)</t>
  </si>
  <si>
    <t>Операции на органах кроветворения и иммунной системы (уровень затрат 2)</t>
  </si>
  <si>
    <t>Операции на органах кроветворения и иммунной системы (уровень затрат 3)</t>
  </si>
  <si>
    <t>Операции на органах кроветворения и иммунной системы (уровень затрат 4)</t>
  </si>
  <si>
    <t>Операции на органах кроветворения и иммунной системы (уровень затрат 5)</t>
  </si>
  <si>
    <t>Операции на эндокринных железах кроме гипофиза (уровень затрат 4)</t>
  </si>
  <si>
    <t>Операции на эндокринных железах кроме гипофиза (уровень затрат 3)</t>
  </si>
  <si>
    <t>Болезни молочной железы, новообразования молочной железы доброкачественные,  insitu, неопределенного и неизвестного характера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</si>
  <si>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</si>
  <si>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</si>
  <si>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</si>
  <si>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</si>
  <si>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</si>
  <si>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insitu кожи, жировой ткани</t>
  </si>
  <si>
    <t>Открытые раны, поверхностные, другие и неуточненные травмы</t>
  </si>
  <si>
    <t>Операции на молочной железе (уровень затрат 3)</t>
  </si>
  <si>
    <t>Операции на молочной железе (уровень затрат 4)</t>
  </si>
  <si>
    <t>Хирургия (абдоминальная)</t>
  </si>
  <si>
    <t>Операции на желчном пузыре и желчевыводящих путях (уровень затрат 3)</t>
  </si>
  <si>
    <t>Операции на желчном пузыре и желчевыводящих путях (уровень затрат 4)</t>
  </si>
  <si>
    <t>Операции на желчном пузыре и желчевыводящих путях (уровень затрат 5)</t>
  </si>
  <si>
    <t>Операции на печени и поджелудочной железе (уровень затрат 3)</t>
  </si>
  <si>
    <t>Операции на печени и поджелудочной железе (уровень затрат 4)</t>
  </si>
  <si>
    <t>Операции на печени и поджелудочной железе  (уровень затрат 5)</t>
  </si>
  <si>
    <t>Операции на пищеводе, желудке, двенадцатиперстной кишке (уровень затрат 2)</t>
  </si>
  <si>
    <t>Операции на пищеводе, желудке, двенадцатиперстной кишке (уровень затрат 3)</t>
  </si>
  <si>
    <t>Операции на пищеводе, желудке, двенадцатиперстной кишке (уровень затрат 4)</t>
  </si>
  <si>
    <t>Операции на пищеводе, желудке, двенадцатиперстной кишке (уровень затрат 5)</t>
  </si>
  <si>
    <t>Аппендэктомия</t>
  </si>
  <si>
    <t>Операции по поводу грыж (уровень затрат 2)</t>
  </si>
  <si>
    <t>Операции по поводу грыж (уровень затрат 3)</t>
  </si>
  <si>
    <t>Другие операции на органах брюшной полости (уровень затрат 2)</t>
  </si>
  <si>
    <t>Другие операции на органах брюшной полости (уровень затрат 3)</t>
  </si>
  <si>
    <t>Другие операции на органах брюшной полости (уровень затрат 4)</t>
  </si>
  <si>
    <t>Другие операции на органах брюшной полости (уровень затрат 5)</t>
  </si>
  <si>
    <t>Хирургия (комбустиология)</t>
  </si>
  <si>
    <t>Ожоги 3-й степени</t>
  </si>
  <si>
    <t>Другие ожоги и отморожения</t>
  </si>
  <si>
    <t>Челюстно-лицевая хирургия</t>
  </si>
  <si>
    <t>Болезни полости рта, слюнных желез и челюстей, врожденные аномалии лица и шеи</t>
  </si>
  <si>
    <t>Операции на органах полости рта (уровень затрат 1)</t>
  </si>
  <si>
    <t>Операции на органах полости рта (уровень затрат 2)</t>
  </si>
  <si>
    <t>Операции на органах полости рта (уровень затрат 3)</t>
  </si>
  <si>
    <t>Операции на органах полости рта (уровень затрат 4)</t>
  </si>
  <si>
    <t>Операции на органах полости рта (уровень затрат 5)</t>
  </si>
  <si>
    <t>Сахарный диабет, взрослые</t>
  </si>
  <si>
    <t>Другие болезни эндокринной системы</t>
  </si>
  <si>
    <t>Новообразования эндокринных желез доброкачественные,  insitu, неопределенного и неизвестного характера</t>
  </si>
  <si>
    <t>Расстройства питания</t>
  </si>
  <si>
    <t>Нарушения обмена веществ</t>
  </si>
  <si>
    <t>Прочее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</si>
  <si>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</si>
  <si>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</si>
  <si>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Профиль (КПГ) и КСГ</t>
  </si>
  <si>
    <t>Акушерское дело</t>
  </si>
  <si>
    <t>Акушерство и гинекология</t>
  </si>
  <si>
    <t>Отеки, протеинурия, гипертензивные расстройства в период беременности, в родах и после родов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</si>
  <si>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</si>
  <si>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</si>
  <si>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Родоразрешение</t>
  </si>
  <si>
    <t>Кесарево сечение</t>
  </si>
  <si>
    <t>Воспалительные болезни женских половых органов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</si>
  <si>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</si>
  <si>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</si>
  <si>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</si>
  <si>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</si>
  <si>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Искусственное прерывание беременности (аборт)</t>
  </si>
  <si>
    <t>Операции на женских половых органах (уровень затрат 1)</t>
  </si>
  <si>
    <t>Операции на женских половых органах (уровень затрат 2)</t>
  </si>
  <si>
    <t>Операции на женских половых органах (уровень затрат 3)</t>
  </si>
  <si>
    <t>Операции на женских половых органах (уровень затрат 4)</t>
  </si>
  <si>
    <t>Операции на женских половых органах (уровень затрат 5)</t>
  </si>
  <si>
    <t>A16.14.030</t>
  </si>
  <si>
    <t>Резекция печени атипичная</t>
  </si>
  <si>
    <t xml:space="preserve">Нарушения ритма и проводимости </t>
  </si>
  <si>
    <t>Другие болезни сердца</t>
  </si>
  <si>
    <t>Колопроктология</t>
  </si>
  <si>
    <t>Операции на кишечнике и анальной области  (уровень затрат 1)</t>
  </si>
  <si>
    <t>Операции на кишечнике и анальной области (уровень затрат 2)</t>
  </si>
  <si>
    <t>Операции на кишечнике и анальной области (уровень затрат 3)</t>
  </si>
  <si>
    <t>Операции на кишечнике и анальной области (уровень затрат 4)</t>
  </si>
  <si>
    <t>Операции на кишечнике и анальной области (уровень затрат 5)</t>
  </si>
  <si>
    <t>Воспалительные заболевания цнс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</si>
  <si>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</si>
  <si>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</si>
  <si>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</si>
  <si>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</si>
  <si>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</si>
  <si>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Острые нарушения мозгового кровообращения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</si>
  <si>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</si>
  <si>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</si>
  <si>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</si>
  <si>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</si>
  <si>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</si>
  <si>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затрат 3)</t>
  </si>
  <si>
    <t>Операции на центральной нервной системе и головном мозге (уровень затрат 4)</t>
  </si>
  <si>
    <t>Операции на центральной нервной системе и головном мозге (уровень затрат 5)</t>
  </si>
  <si>
    <t>Операции на периферической нервной системе (уровень затрат 2)</t>
  </si>
  <si>
    <t>Операции на периферической нервной системе (уровень затрат 3)</t>
  </si>
  <si>
    <t>Операции на периферической нервной системе (уровень затрат 4)</t>
  </si>
  <si>
    <t>Доброкачественные новообразования нервной системы</t>
  </si>
  <si>
    <t>Неонатология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</si>
  <si>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</si>
  <si>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</si>
  <si>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</si>
  <si>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</si>
  <si>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</t>
  </si>
  <si>
    <t>Почечная недостаточность</t>
  </si>
  <si>
    <t>Гломерулярные болезни</t>
  </si>
  <si>
    <t>A16.01.004</t>
  </si>
  <si>
    <t>№</t>
  </si>
  <si>
    <t>Гастроэнтерология</t>
  </si>
  <si>
    <t>Гематология</t>
  </si>
  <si>
    <t>Дерматология</t>
  </si>
  <si>
    <t>Кардиология</t>
  </si>
  <si>
    <t>Неврология</t>
  </si>
  <si>
    <t>Нефрология</t>
  </si>
  <si>
    <t>Пульмонология</t>
  </si>
  <si>
    <t>Ревматология</t>
  </si>
  <si>
    <t>Эндокринология</t>
  </si>
  <si>
    <t>Нейрохирургия</t>
  </si>
  <si>
    <t>Урология</t>
  </si>
  <si>
    <t>Хирургия</t>
  </si>
  <si>
    <t>Офтальмология</t>
  </si>
  <si>
    <t>Педиатрия</t>
  </si>
  <si>
    <t>Приложение 2</t>
  </si>
  <si>
    <t>обязательного  медицинского  страхования  граждан  на  медицинские  услуги, оказываемые</t>
  </si>
  <si>
    <t>Наименование</t>
  </si>
  <si>
    <t>Онкология</t>
  </si>
  <si>
    <t>Приложение 5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</si>
  <si>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</si>
  <si>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</si>
  <si>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Приложение 9</t>
  </si>
  <si>
    <t>Стоимость единицы оказания медицинской помощи, руб.</t>
  </si>
  <si>
    <t>Рентгенология</t>
  </si>
  <si>
    <t>ОФЭКТ в радиоизотопной  лаборатории</t>
  </si>
  <si>
    <t>Маммография</t>
  </si>
  <si>
    <t>Радиоизотопные исследования функции почек</t>
  </si>
  <si>
    <t>A16.20.042.001</t>
  </si>
  <si>
    <t>Слинговые операции при недержании мочи</t>
  </si>
  <si>
    <t>A16.20.043</t>
  </si>
  <si>
    <t>A16.20.043.001</t>
  </si>
  <si>
    <t>Мастэктомия подкожная с одномоментной алломаммопластикой</t>
  </si>
  <si>
    <t>A16.20.043.002</t>
  </si>
  <si>
    <t>Мастэктомия подкожная с одномоментной алломаммопластикой с различными вариантами кожно-мышечных лоскутов</t>
  </si>
  <si>
    <t>A16.20.043.003</t>
  </si>
  <si>
    <t>Мастэктомия радикальная с односторонней пластикой молочной железы с применением микрохирургической техники</t>
  </si>
  <si>
    <t>A16.20.043.004</t>
  </si>
  <si>
    <t>Мастэктомия расширенная модифицированная с пластическим закрытием дефекта грудной стенки</t>
  </si>
  <si>
    <t>Стоимость 1 случая госпитализации</t>
  </si>
  <si>
    <t>Плазмоферез</t>
  </si>
  <si>
    <t xml:space="preserve">Ядерно-магнитно-резонансная томография </t>
  </si>
  <si>
    <t>Ядерно-магнитно-резонансная томография с применением контраста</t>
  </si>
  <si>
    <t xml:space="preserve">Компьютерная томография </t>
  </si>
  <si>
    <t>Компьютерная томография с применением контраста</t>
  </si>
  <si>
    <t>Обследование с применением радионуклидного метода в "Гамма-камере"</t>
  </si>
  <si>
    <t>№ п/п</t>
  </si>
  <si>
    <t>Приложение 8</t>
  </si>
  <si>
    <t>Терапия</t>
  </si>
  <si>
    <t>ГБУЗ РМ "Республиканская больница №1"</t>
  </si>
  <si>
    <t>Второй этап диспансеризации</t>
  </si>
  <si>
    <t>Толстокишечная эндоскопия с аутофлуоресцентной диагностикой</t>
  </si>
  <si>
    <t>Аутофлуоресцентная трахеобронхоскопия</t>
  </si>
  <si>
    <t>Эзофагогастродуоденоскопия с аутофлуоресцентной и ультразвуковой диагностикой</t>
  </si>
  <si>
    <t>Профилактический медицинский осмотр для взрослого населения</t>
  </si>
  <si>
    <t>Профилактический медицинский осмотр мужчин</t>
  </si>
  <si>
    <t xml:space="preserve">Профилактический медицинский осмотр женщин </t>
  </si>
  <si>
    <t>Иммунногистохимические исследования</t>
  </si>
  <si>
    <t xml:space="preserve">   -  определение источника метастазирования при первичной локализации</t>
  </si>
  <si>
    <t xml:space="preserve">   -  определение гистогенеза опухолей мягких тканей</t>
  </si>
  <si>
    <t>Т А Р И Ф Ы</t>
  </si>
  <si>
    <t>Оториноларингология</t>
  </si>
  <si>
    <t>Приложение 11</t>
  </si>
  <si>
    <t>Наименование медицинской организации</t>
  </si>
  <si>
    <t>1 уровень</t>
  </si>
  <si>
    <t>2 уровень</t>
  </si>
  <si>
    <t>3 уровень</t>
  </si>
  <si>
    <t>Операции на костно-мышечной системе и суставах (уровень затрат 4)</t>
  </si>
  <si>
    <t>Операции на костно-мышечной системе и суставах (уровень затрат 5)</t>
  </si>
  <si>
    <t>Доброкачественные новообразования, новообразования insitu, неопределенного и неизвестного характера мочевых органов и мужских половых органов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</si>
  <si>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</si>
  <si>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</si>
  <si>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</si>
  <si>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</si>
  <si>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 (уровень затрат 2)</t>
  </si>
  <si>
    <t>Операции на мужских половых органах (уровень затрат 3)</t>
  </si>
  <si>
    <t>Операции на мужских половых органах (уровень затрат 4)</t>
  </si>
  <si>
    <t>Операции на мужских половых органах (уровень затрат 5)</t>
  </si>
  <si>
    <t>Операции на почке и мочевыделительной системе (уровень затрат 1)</t>
  </si>
  <si>
    <t>Операции на почке и мочевыделительной системе (уровень затрат 2)</t>
  </si>
  <si>
    <t>Операции на почке и мочевыделительной системе (уровень затрат 3)</t>
  </si>
  <si>
    <t>Диспансеризация детей-сирот и детей, 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</si>
  <si>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Осложнения, связанные преимущественно с послеродовым периодом</t>
  </si>
  <si>
    <t>Аллергология и иммунология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</si>
  <si>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</si>
  <si>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</si>
  <si>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</si>
  <si>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Новообразования доброкачественные, insitu, неопределенного и неуточненного характера органов пищеварения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</si>
  <si>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</si>
  <si>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</si>
  <si>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</si>
  <si>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</si>
  <si>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Нарушения свертываемости крови</t>
  </si>
  <si>
    <t>Другие болезни крови и кроветворных органов и отдельные нарушения с вовлечением иммунного механизма</t>
  </si>
  <si>
    <t>"Большие" болезни кожи</t>
  </si>
  <si>
    <t>Инфекции кожи и подкожной клетчатки</t>
  </si>
  <si>
    <t>"Малые" болезни кожи</t>
  </si>
  <si>
    <t>Детская кардиология</t>
  </si>
  <si>
    <t>Детская онкология</t>
  </si>
  <si>
    <t>Химиотерапия при остром лейкозе, дети</t>
  </si>
  <si>
    <t>Детская урология-андрология</t>
  </si>
  <si>
    <t>Детская хирургия</t>
  </si>
  <si>
    <t>Детская хирургия в период новорожденности</t>
  </si>
  <si>
    <t>Детская эндокринология</t>
  </si>
  <si>
    <t>Сахарный диабет, дети</t>
  </si>
  <si>
    <t>Инфекционные болезни</t>
  </si>
  <si>
    <t>Кишечные инфекции</t>
  </si>
  <si>
    <t>Вирусный гепатит</t>
  </si>
  <si>
    <t>Другие инфекционные и паразитарные болезни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</si>
  <si>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</si>
  <si>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</si>
  <si>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</si>
  <si>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 xml:space="preserve">Нестабильная стенокардия, инфаркт миокарда </t>
  </si>
  <si>
    <t>A16.14.009</t>
  </si>
  <si>
    <t>Холецистэктомия</t>
  </si>
  <si>
    <t>A16.14.009.001</t>
  </si>
  <si>
    <t>Холецистэктомия малоинвазивная</t>
  </si>
  <si>
    <t>A16.14.009.002</t>
  </si>
  <si>
    <t>Холецистэктомия лапароскопическая</t>
  </si>
  <si>
    <t>Химиотерапия при остром лейкозе, взрослые</t>
  </si>
  <si>
    <t>Химиотерапия при других ЗНО лимфоидной и кроветворной тканей</t>
  </si>
  <si>
    <t>Химиотерапия при ЗНО других локализаций (кроме ЗНО лимфоидной и кроветворной тканей)</t>
  </si>
  <si>
    <t>Лучевая терапия, уровень затрат 1</t>
  </si>
  <si>
    <t>Лучевая терапия, уровень затрат 2</t>
  </si>
  <si>
    <t>Лучевая терапия, уровень затрат 3</t>
  </si>
  <si>
    <t>Доброкачественные новообразования, новообразования insitu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</si>
  <si>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</si>
  <si>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</si>
  <si>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</si>
  <si>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затрат 1)</t>
  </si>
  <si>
    <t>Операции на органе слуха, придаточных пазухах носа  и верхних дыхательных путях (уровень затрат 2)</t>
  </si>
  <si>
    <t>Операции на органе слуха, придаточных пазухах носа  и верхних дыхательных путях (уровень затрат 3)</t>
  </si>
  <si>
    <t>Операции на органе слуха, придаточных пазухах носа  и верхних дыхательных путях (уровень затрат 4)</t>
  </si>
  <si>
    <t>Операции на органе слуха, придаточных пазухах носа  и верхних дыхательных путях (уровень затрат 5)</t>
  </si>
  <si>
    <t>Операции на органе зрения (уровень затрат 1)</t>
  </si>
  <si>
    <t>Операции на органе зрения (уровень затрат 2)</t>
  </si>
  <si>
    <t>Операции на органе зрения (уровень затрат 3)</t>
  </si>
  <si>
    <t>Операции на органе зрения (уровень затрат 4)</t>
  </si>
  <si>
    <t>Операции на органе зрения (уровень затрат 5)</t>
  </si>
  <si>
    <t>Болезни глаза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</si>
  <si>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</si>
  <si>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</si>
  <si>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</si>
  <si>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</si>
  <si>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Эндоскопия</t>
  </si>
  <si>
    <t>Ректороманоскопия диагностическая</t>
  </si>
  <si>
    <t>Флюорография легких (дети)</t>
  </si>
  <si>
    <t>Рентгенография (дети)</t>
  </si>
  <si>
    <t>Ирригоскопия</t>
  </si>
  <si>
    <t>Внутривенная урография</t>
  </si>
  <si>
    <t>Госпитализация в диагностических целях с постановкой/подтверждением диагноза злокачественного новообразования</t>
  </si>
  <si>
    <t>Код</t>
  </si>
  <si>
    <t>67,68,69,70,71,81</t>
  </si>
  <si>
    <t xml:space="preserve">   -  при новообразованиях молочной железы</t>
  </si>
  <si>
    <t xml:space="preserve">   -  при злокачественных новообразованиях  лимфоидной ткани</t>
  </si>
  <si>
    <t xml:space="preserve">   -  определение гистогенеза первичных эпителиальных опухолей</t>
  </si>
  <si>
    <t>МЕДИЦИНСКАЯ РЕАБИЛИТАЦИЯ</t>
  </si>
  <si>
    <t>ГБУЗ РМ "Атяшевская РБ"</t>
  </si>
  <si>
    <t>ГБУЗ РМ "Дубенская РБ"</t>
  </si>
  <si>
    <t>ГБУЗ РМ  "Инсарская РБ"</t>
  </si>
  <si>
    <t>ГБУЗ РМ "Ковылкинская МБ"</t>
  </si>
  <si>
    <t>ГБУЗ РМ  "Ромодановская РБ"</t>
  </si>
  <si>
    <t>ГБУЗ РМ "Рузаевская МБ"</t>
  </si>
  <si>
    <t>ГБУЗ РМ "Старошайговская РБ"</t>
  </si>
  <si>
    <t>ГБУЗ РМ "Теньгушевская РБ"</t>
  </si>
  <si>
    <t>ГБУЗ РМ "Торбеевская РБ"</t>
  </si>
  <si>
    <t>ГБУЗ РМ "Республиканская клиническая больница № 5"</t>
  </si>
  <si>
    <t>34,65,79,80</t>
  </si>
  <si>
    <t>Приложение 21</t>
  </si>
  <si>
    <t>ГБУЗ РМ "Детская поликлиника 1"</t>
  </si>
  <si>
    <t>ГБУЗ РМ "Детская поликлиника 2"</t>
  </si>
  <si>
    <t>ГБУЗ РМ "Детская поликлиника 3"</t>
  </si>
  <si>
    <t>ГБУЗ РМ "Детская поликлиника 4"</t>
  </si>
  <si>
    <t>А18.05.001</t>
  </si>
  <si>
    <t>А07.30.015</t>
  </si>
  <si>
    <t>А07.30.017</t>
  </si>
  <si>
    <t>А06.20.004</t>
  </si>
  <si>
    <t>В03.025.001</t>
  </si>
  <si>
    <t>А03.16.001.003</t>
  </si>
  <si>
    <t>А03.18.001.005</t>
  </si>
  <si>
    <t>А03.09.001.002</t>
  </si>
  <si>
    <t>А08.30.004</t>
  </si>
  <si>
    <t>А08.30.002</t>
  </si>
  <si>
    <t>А08.30.008</t>
  </si>
  <si>
    <t>А03.18.001</t>
  </si>
  <si>
    <t>А03.19.002</t>
  </si>
  <si>
    <t>А06.09.006</t>
  </si>
  <si>
    <t>А06.09.007</t>
  </si>
  <si>
    <t>А06.18.001</t>
  </si>
  <si>
    <t>А06.28.002</t>
  </si>
  <si>
    <t>А08.05.014</t>
  </si>
  <si>
    <t>А08.30.014</t>
  </si>
  <si>
    <t>А08.30.006</t>
  </si>
  <si>
    <t>А08.30.008.003</t>
  </si>
  <si>
    <t>Медицинские организации, оказывающие высокотехнологичную медицинскую помощь, за счет средств ОМС</t>
  </si>
  <si>
    <t>количество</t>
  </si>
  <si>
    <t>сумма, тыс.руб.</t>
  </si>
  <si>
    <t>ГБУЗ РМ Мордовская республиканская клиническая больница</t>
  </si>
  <si>
    <t>ГБУЗ РМ Республиканская клиническая больница № 4</t>
  </si>
  <si>
    <t>ГБУЗ РМ Детская республиканская клиническая больница</t>
  </si>
  <si>
    <t>ГБУЗ РМ Республиканская офтальмологическая больница</t>
  </si>
  <si>
    <t>ИТОГО</t>
  </si>
  <si>
    <t>Профиль</t>
  </si>
  <si>
    <t>Экстракорпоральное оплодотворение</t>
  </si>
  <si>
    <t>Послеродовой сепсис</t>
  </si>
  <si>
    <t>Нарушения с вовлечением иммунного механизма</t>
  </si>
  <si>
    <t>Ангионевротический отек, анафилактический шок</t>
  </si>
  <si>
    <t>Болезни поджелудочной железы</t>
  </si>
  <si>
    <t>Врожденные аномалии сердечно-сосудистой системы, дети</t>
  </si>
  <si>
    <t>Другие болезни эндокринной системы, дети</t>
  </si>
  <si>
    <t>Кишечные инфекции, взрослые</t>
  </si>
  <si>
    <t>Кишечные инфекции, дети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</si>
  <si>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</si>
  <si>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</si>
  <si>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</si>
  <si>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</si>
  <si>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</si>
  <si>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Воспалительные заболевания ЦНС, взрослые</t>
  </si>
  <si>
    <t>Воспалительные заболевания ЦНС, дети</t>
  </si>
  <si>
    <t>Транзиторные ишемические приступы, сосудистые мозговые синдромы</t>
  </si>
  <si>
    <t>Кровоизлияние в мозг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</si>
  <si>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</si>
  <si>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</si>
  <si>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Другие операции при злокачественном новообразовании брюшной полости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</si>
  <si>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</si>
  <si>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</si>
  <si>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Доброкачественные новообразования, новообразования in situ уха, горла, носа, полости рта</t>
  </si>
  <si>
    <t>Травмы глаза</t>
  </si>
  <si>
    <t>Нарушения всасывания, дети</t>
  </si>
  <si>
    <t>Другие болезни органов пищеварения, дети</t>
  </si>
  <si>
    <t>Диагностическое обследование при болезнях системы кровообращения</t>
  </si>
  <si>
    <t>Болезни полости рта, слюнных желез и челюстей, врожденные аномалии лица и шеи, дети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</si>
  <si>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</si>
  <si>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</si>
  <si>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</si>
  <si>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</si>
  <si>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полости рта, слюнных желез и челюстей, врожденные аномалии лица и шеи, взрослые</t>
  </si>
  <si>
    <t>Другие нарушения обмена веществ</t>
  </si>
  <si>
    <t>ГЕМАТОЛОГ</t>
  </si>
  <si>
    <t>Приложение 1</t>
  </si>
  <si>
    <t>+</t>
  </si>
  <si>
    <t>ГБУЗ Республики Мордовия «Детская республиканская клиническая больница»</t>
  </si>
  <si>
    <t>ГБУЗ Республики Мордовия «Республиканская офтальмологическая больница»</t>
  </si>
  <si>
    <t>ГБУЗ Республики Мордовия «Мордовский республиканский кожно-венерологический диспансер»</t>
  </si>
  <si>
    <t>ГБУЗ Республики Мордовия «Республиканский гериатрический центр»</t>
  </si>
  <si>
    <t>ГБУЗ Республики Мордовия «Республиканская инфекционная клиническая больница»</t>
  </si>
  <si>
    <t>ГБУЗ Республики Мордовия «Поликлиника № 15»</t>
  </si>
  <si>
    <t>ГБУЗ Республики Мордовия «Родильный дом»</t>
  </si>
  <si>
    <t>ГБУЗ Республики Мордовия «Республиканская клиническая больница № 4»</t>
  </si>
  <si>
    <t>ГБУЗ Республики Мордовия «Республиканская клиническая больница № 5»</t>
  </si>
  <si>
    <t>ГБУЗ Республики Мордовия «Детская стоматологическая поликлиника»</t>
  </si>
  <si>
    <t>ГБУЗ Республики Мордовия «Детская поликлиника № 1»</t>
  </si>
  <si>
    <t>ГБУЗ Республики Мордовия «Детская поликлиника № 2»</t>
  </si>
  <si>
    <t>ГБУЗ Республики Мордовия «Детская поликлиника № 3»</t>
  </si>
  <si>
    <t>ГБУЗ Республики Мордовия «Детская поликлиника № 4»</t>
  </si>
  <si>
    <t>ГБУЗ Республики Мордовия «Ардатовская районная больница»</t>
  </si>
  <si>
    <t>ГБУЗ Республики Мордовия «Атяшевская районная больница»</t>
  </si>
  <si>
    <t>ГБУЗ Республики Мордовия «Дубенская районная больница»</t>
  </si>
  <si>
    <t>ГБУЗ Республики Мордовия «Зубово-Полянская районная больница»</t>
  </si>
  <si>
    <t>ГБУЗ Республики Мордовия «Инсарская районная больница»</t>
  </si>
  <si>
    <t>ГБУЗ Республики Мордовия «Ичалковская межрайонная больница»</t>
  </si>
  <si>
    <t>ГБУЗ Республики Мордовия «Ковылкинская межрайонная больница»</t>
  </si>
  <si>
    <t>ГБУЗ Республики Мордовия «Комсомольская межрайонная больница»</t>
  </si>
  <si>
    <t>ГБУЗ Республики Мордовия «Краснослободская межрайонная больница»</t>
  </si>
  <si>
    <t>ГБУЗ Республики Мордовия «Рузаевская межрайонная больница»</t>
  </si>
  <si>
    <t>ГБУЗ Республики Мордовия «Старошайговская районная больница»</t>
  </si>
  <si>
    <t>ГБУЗ Республики Мордовия «Темниковская районная больница»</t>
  </si>
  <si>
    <t>ГБУЗ Республики Мордовия «Теньгушевская районная больница»</t>
  </si>
  <si>
    <t>ГБУЗ  Республики Мордовия «Станция скорой медицинской помощи»</t>
  </si>
  <si>
    <t>ФКУЗ «Медико-санитарная часть № 13 ФСИН России»</t>
  </si>
  <si>
    <t>НУЗ «Узловая больница на ст. Рузаевка» ОАО «Российские железные дороги»</t>
  </si>
  <si>
    <t>ООО МРЦ «Вита-Мед» (г. Саранск)</t>
  </si>
  <si>
    <t>ООО «ФРЕЗЕНИУС НЕФРОКЕА»</t>
  </si>
  <si>
    <t>ГБУЗ Республики Мордовия «Торбеевская межрайонная больница»</t>
  </si>
  <si>
    <t>Уровень оказания специализированной стационарной помощи</t>
  </si>
  <si>
    <t>Диспансеризация  несовершеннолетних (законченный случай)</t>
  </si>
  <si>
    <t>А 04.12.005.003</t>
  </si>
  <si>
    <t>A03.19.002</t>
  </si>
  <si>
    <t>ГБУЗ РМ "Детская поликлиника 1" (пос.Луховка,с.Горяйновка, с.Куликовка, Ремзавод)</t>
  </si>
  <si>
    <t>ФКУЗ «Медико-санитарная часть МВД РФ по Республике Мордовия»</t>
  </si>
  <si>
    <t>В04.001.001</t>
  </si>
  <si>
    <t>B04.029.001</t>
  </si>
  <si>
    <t>В04.047.001</t>
  </si>
  <si>
    <t>R13.047.001</t>
  </si>
  <si>
    <t xml:space="preserve">                      В04.053.001 </t>
  </si>
  <si>
    <t>1 этап диспансеризации</t>
  </si>
  <si>
    <t>Код услуги</t>
  </si>
  <si>
    <t>Наименование услуги</t>
  </si>
  <si>
    <t>A02.01.001</t>
  </si>
  <si>
    <t>Антропометрия (измерение роста стоя, массы тела, окружности талии), расчет индекса массы тела</t>
  </si>
  <si>
    <t>А02.12.002</t>
  </si>
  <si>
    <t>Измерение артериального давления</t>
  </si>
  <si>
    <t>A09.05.026</t>
  </si>
  <si>
    <t>A09.05.023</t>
  </si>
  <si>
    <t>Определение уровня глюкозы в крови экспресс-методом (допускается лабораторный метод)</t>
  </si>
  <si>
    <t>B03.047.002</t>
  </si>
  <si>
    <t>A06.09.006</t>
  </si>
  <si>
    <t>Флюорография легких</t>
  </si>
  <si>
    <t>A06.20.004</t>
  </si>
  <si>
    <t>B03.016.001</t>
  </si>
  <si>
    <t>B03.016.003</t>
  </si>
  <si>
    <t>В03.016.004</t>
  </si>
  <si>
    <t>B03.016.006</t>
  </si>
  <si>
    <t>Общий анализ мочи</t>
  </si>
  <si>
    <t>A09.19.001</t>
  </si>
  <si>
    <t>A04.16.001</t>
  </si>
  <si>
    <t>R13.043.004</t>
  </si>
  <si>
    <t>A02.26.015</t>
  </si>
  <si>
    <t>B04.047.001</t>
  </si>
  <si>
    <t>1 этап диспансеризации с использованием мобильных медкомплексов</t>
  </si>
  <si>
    <t>ГБУЗ Республики Мордовия «Республиканский госпиталь»</t>
  </si>
  <si>
    <t>Наименование врачебной специальности</t>
  </si>
  <si>
    <t xml:space="preserve">Наименование медицинской услуги
</t>
  </si>
  <si>
    <t>примечание</t>
  </si>
  <si>
    <t>Тариф (взрослые)</t>
  </si>
  <si>
    <t>Тариф (дети)</t>
  </si>
  <si>
    <t>Взрослые</t>
  </si>
  <si>
    <t>1</t>
  </si>
  <si>
    <t>Невролог</t>
  </si>
  <si>
    <t>В01.023.001</t>
  </si>
  <si>
    <t>Прием (осмотр, консультация) невролога первичный</t>
  </si>
  <si>
    <t>Разовое посещение в связи с заболеванием</t>
  </si>
  <si>
    <t>В01.023.002</t>
  </si>
  <si>
    <t>Прием (осмотр, консультация) невролога повторный</t>
  </si>
  <si>
    <t>Обращение в связи с заболеванием</t>
  </si>
  <si>
    <t>В04.023.002</t>
  </si>
  <si>
    <t>Профилактический прием (осмотр, консультация)невролога</t>
  </si>
  <si>
    <t>Посещение с профилактической целью</t>
  </si>
  <si>
    <t>R13.023.001</t>
  </si>
  <si>
    <t>Консультативный прием невролога</t>
  </si>
  <si>
    <t>Посещение  в консультативной поликлинике</t>
  </si>
  <si>
    <t>Терапевт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</si>
  <si>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</si>
  <si>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</si>
  <si>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</si>
  <si>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</si>
  <si>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 xml:space="preserve">B04.047.002     </t>
  </si>
  <si>
    <t>Профилактический прием (осмотр, консультация) врача-терапевта</t>
  </si>
  <si>
    <t>Гинеколог</t>
  </si>
  <si>
    <t>В01.001.001</t>
  </si>
  <si>
    <t>Прием (осмотр, консультация) акушера-гинеколога первичный</t>
  </si>
  <si>
    <t>В01.001.002</t>
  </si>
  <si>
    <t>Прием (осмотр, консультация) акушера-гинеколога повторный</t>
  </si>
  <si>
    <t>В04.001.002</t>
  </si>
  <si>
    <t xml:space="preserve">Проф. прием (осмотр, консультация) врача- акушера-гинеколога   </t>
  </si>
  <si>
    <t>R13.001.001</t>
  </si>
  <si>
    <t>Консультативный прием врача- акушера-гинеколога</t>
  </si>
  <si>
    <t>Аллерголог</t>
  </si>
  <si>
    <t>В01.002.001</t>
  </si>
  <si>
    <t>Прием (осмотр, консультация) аллерголога первичный</t>
  </si>
  <si>
    <t>В01.002.002</t>
  </si>
  <si>
    <t>Прием (осмотр, консультация) аллерголога  повторный</t>
  </si>
  <si>
    <t>В04.002.002</t>
  </si>
  <si>
    <t>Профилактический прием (осмотр, консультация)аллерголога</t>
  </si>
  <si>
    <t>R13.002.001</t>
  </si>
  <si>
    <t>Консультативный прием аллерголога</t>
  </si>
  <si>
    <t>Иммунолог</t>
  </si>
  <si>
    <t>R13.002.002</t>
  </si>
  <si>
    <t>Прием (осмотр, консультация) иммунолога первичный</t>
  </si>
  <si>
    <t>R13.002.004</t>
  </si>
  <si>
    <t>Профилактический прием (осмотр, консультация) иммунолога</t>
  </si>
  <si>
    <t>R13.002.006</t>
  </si>
  <si>
    <t>Консультативный прием  иммунолога</t>
  </si>
  <si>
    <t>Гастроэнтеролог</t>
  </si>
  <si>
    <t>В01.004.001</t>
  </si>
  <si>
    <t>Прием (осмотр, консультация) гастроэнтеролога первичный</t>
  </si>
  <si>
    <t>В01.004.002</t>
  </si>
  <si>
    <t>Прием (осмотр, консультация)гастроэнтеролога повторный</t>
  </si>
  <si>
    <t xml:space="preserve">B04.004.002     </t>
  </si>
  <si>
    <t>Профилактический прием (осмотр, консультация)гастроэнтеролога</t>
  </si>
  <si>
    <t>R13.004.001</t>
  </si>
  <si>
    <t>Консультативный прием гастроэнтеролога</t>
  </si>
  <si>
    <t>Гематолог</t>
  </si>
  <si>
    <t>В01.005.001</t>
  </si>
  <si>
    <t>Прием (осмотр, консультация)врача-гематолога первичный</t>
  </si>
  <si>
    <t>R13.005.001</t>
  </si>
  <si>
    <t>Профилактический прием (осмотр, консультация) врача-гематолога</t>
  </si>
  <si>
    <t>R13.005.002</t>
  </si>
  <si>
    <t>Консультативный прием врача-гематолога</t>
  </si>
  <si>
    <t>Гериатр (геронтолог)</t>
  </si>
  <si>
    <t>В01.007.001</t>
  </si>
  <si>
    <t>Прием (осмотр, консультация) врача-гериатра первичный</t>
  </si>
  <si>
    <t>R13.007.001</t>
  </si>
  <si>
    <t>Профилактический прием (осмотр, консультация)врача-гериатра</t>
  </si>
  <si>
    <t>R13.007.002</t>
  </si>
  <si>
    <t>Консультативный прием врача-гериатра</t>
  </si>
  <si>
    <t>Дерматолог</t>
  </si>
  <si>
    <t>В01.008.001</t>
  </si>
  <si>
    <t>Прием (осмотр, консультация) дерматолога первичный</t>
  </si>
  <si>
    <t>В01.008.002</t>
  </si>
  <si>
    <t>Прием (осмотр, консультация) дерматолога повторный</t>
  </si>
  <si>
    <t>В04.008.002</t>
  </si>
  <si>
    <t>Профилактический прием (осмотр, консультация)дерматолога</t>
  </si>
  <si>
    <t>R13.008.001</t>
  </si>
  <si>
    <t>Консультативный прием дерматолога</t>
  </si>
  <si>
    <t>Инфекционист</t>
  </si>
  <si>
    <t>В01.014.001</t>
  </si>
  <si>
    <t>Прием (осмотр, консультация) инфекциониста первичный</t>
  </si>
  <si>
    <t>В01.014.002</t>
  </si>
  <si>
    <t>Прием (осмотр, консультация) инфекциониста повторный</t>
  </si>
  <si>
    <t>В04.014.003</t>
  </si>
  <si>
    <t>Профилактический прием (осмотр, консультация)инфекциониста</t>
  </si>
  <si>
    <t>R13.014.001</t>
  </si>
  <si>
    <t>Консультативный прием инфекциониста</t>
  </si>
  <si>
    <t>Кардиолог</t>
  </si>
  <si>
    <t>В01.015.001</t>
  </si>
  <si>
    <t>Прием (осмотр, консультация) кардиолога первичный</t>
  </si>
  <si>
    <t>В01.015.002</t>
  </si>
  <si>
    <t>Прием (осмотр, консультация)кардиолога повторный</t>
  </si>
  <si>
    <t>В04.015.004</t>
  </si>
  <si>
    <t>Профилактический прием (осмотр, консультация)кардиолога</t>
  </si>
  <si>
    <t>Консультативный прием кардиолога</t>
  </si>
  <si>
    <t>Колопроктолог</t>
  </si>
  <si>
    <t>В01.018.001</t>
  </si>
  <si>
    <t>Прием (осмотр, консультация)колопроктолога первичный</t>
  </si>
  <si>
    <t>В01.018.002</t>
  </si>
  <si>
    <t>Прием (осмотр, консультация) колопроктолога повторный</t>
  </si>
  <si>
    <t>В04.018.002</t>
  </si>
  <si>
    <t>Профилактический прием (осмотр, консультация) колопроктолога</t>
  </si>
  <si>
    <t>R13.018.001</t>
  </si>
  <si>
    <t>Консультативный прием колопроктолога</t>
  </si>
  <si>
    <t>Нейрохирург</t>
  </si>
  <si>
    <t>В01.024.001</t>
  </si>
  <si>
    <t>Прием (осмотр, консультация) нейрохирурга первичный</t>
  </si>
  <si>
    <t>R13.024.001</t>
  </si>
  <si>
    <t>Профилактический прием (осмотр, консультация)нейрохирурга</t>
  </si>
  <si>
    <t>R13.024.003</t>
  </si>
  <si>
    <t>Консультативный прием нейрохирурга</t>
  </si>
  <si>
    <t>Нефролог</t>
  </si>
  <si>
    <t>В01.025.001</t>
  </si>
  <si>
    <t>Прием (осмотр, консультация) нефролога первичный</t>
  </si>
  <si>
    <t>В01.025.002</t>
  </si>
  <si>
    <t>Прием (осмотр, консультация) нефролога повторный</t>
  </si>
  <si>
    <t>R13.025.001</t>
  </si>
  <si>
    <t>Профилактический прием (осмотр, консультация)нефролога</t>
  </si>
  <si>
    <t>R13.025.002</t>
  </si>
  <si>
    <t>Консультативный прием нефролога</t>
  </si>
  <si>
    <t>Врач общ практики</t>
  </si>
  <si>
    <t>В01.026.001</t>
  </si>
  <si>
    <t>Прием (осмотр, консультация)врача общей практики первичный</t>
  </si>
  <si>
    <t>В01.026.002</t>
  </si>
  <si>
    <t>Прием (осмотр, консультация) врача общей практики повторный</t>
  </si>
  <si>
    <t>В04.026.002</t>
  </si>
  <si>
    <t>Профилактический прием (осмотр, консультация)врача общей практики</t>
  </si>
  <si>
    <t>R13.026.001</t>
  </si>
  <si>
    <t>Консультативный прием врача общей практики</t>
  </si>
  <si>
    <t>Онколог</t>
  </si>
  <si>
    <t>В01.027.001</t>
  </si>
  <si>
    <t>Прием (осмотр, консультация)  онколога первичный</t>
  </si>
  <si>
    <t>В01.027.002</t>
  </si>
  <si>
    <t>Прием (осмотр, консультация)  онколога повторный</t>
  </si>
  <si>
    <t>R13.027.001</t>
  </si>
  <si>
    <t>Профилактический прием (осмотр, консультация) онколога</t>
  </si>
  <si>
    <t>R13.027.002</t>
  </si>
  <si>
    <t>Консультативный прием онколога</t>
  </si>
  <si>
    <t>Отоларинголог</t>
  </si>
  <si>
    <t>В01.028.001</t>
  </si>
  <si>
    <t>Прием (осмотр, консультация)отоларинголога первичный</t>
  </si>
  <si>
    <t>В01.028.002</t>
  </si>
  <si>
    <t>Прием (осмотр, консультация) отоларинголога повторный</t>
  </si>
  <si>
    <t>В04.028.002</t>
  </si>
  <si>
    <t>Профилактический прием (осмотр, консультация)отоларинголога</t>
  </si>
  <si>
    <t>R13.028.001</t>
  </si>
  <si>
    <t>Консультативный прием отоларинголога</t>
  </si>
  <si>
    <t>Офтальмолог</t>
  </si>
  <si>
    <t>В01.029.001</t>
  </si>
  <si>
    <t>Прием (осмотр, консультация) офтальмолога первичный</t>
  </si>
  <si>
    <t>В01.029.002</t>
  </si>
  <si>
    <t>Прием (осмотр, консультация) офтальмолога повторный</t>
  </si>
  <si>
    <t xml:space="preserve">B04.029.002     </t>
  </si>
  <si>
    <t>Профилактический прием (осмотр, консультация)офтальмолога</t>
  </si>
  <si>
    <t>R13.029.001</t>
  </si>
  <si>
    <t>Консультативный прием офтальмолога</t>
  </si>
  <si>
    <t>Пульмонолог</t>
  </si>
  <si>
    <t>В01.037.001</t>
  </si>
  <si>
    <t>Прием (осмотр, консультация) пульмонолога первичный</t>
  </si>
  <si>
    <t xml:space="preserve">B04.037.002     </t>
  </si>
  <si>
    <t>Профилактический прием (осмотр, консультация) пульмонолога</t>
  </si>
  <si>
    <t>R13.037.001</t>
  </si>
  <si>
    <t>Консультативный прием пульмонолога</t>
  </si>
  <si>
    <t>Ревматолог</t>
  </si>
  <si>
    <t>В01.040.001</t>
  </si>
  <si>
    <t>Прием (осмотр, консультация)врача-ревматолога первичный</t>
  </si>
  <si>
    <t>В01.040.002</t>
  </si>
  <si>
    <t>Прием (осмотр, консультация) врача-ревматолога повторный</t>
  </si>
  <si>
    <t>R13.040.001</t>
  </si>
  <si>
    <t>Профилактический прием (осмотр, консультация) врача-ревматолога</t>
  </si>
  <si>
    <t>R13.040.003</t>
  </si>
  <si>
    <t>Консультативный прием врача-ревматолога</t>
  </si>
  <si>
    <t>Хирург сосудистый</t>
  </si>
  <si>
    <t>В01.043.001</t>
  </si>
  <si>
    <t>Прием (осмотр, консультация) врача-хирурга сосудистого первичный</t>
  </si>
  <si>
    <t>R13.043.001</t>
  </si>
  <si>
    <t>Профилактический прием (осмотр, консультация)врача-хирурга сосудистого</t>
  </si>
  <si>
    <t>R13.043.003</t>
  </si>
  <si>
    <t>Консультативный прием врача-хирурга сосудистого</t>
  </si>
  <si>
    <t>Сурдолог</t>
  </si>
  <si>
    <t>В01.046.001</t>
  </si>
  <si>
    <t>Прием (осмотр, консультация) сурдолога первичный</t>
  </si>
  <si>
    <t>В01.046.002</t>
  </si>
  <si>
    <t>Прием (осмотр, консультация) сурдолога повторный</t>
  </si>
  <si>
    <t>B04.046.002</t>
  </si>
  <si>
    <t>Профилактический прием (осмотр, консультация) сурдолога</t>
  </si>
  <si>
    <t>R13.046.001</t>
  </si>
  <si>
    <t>Консультативный прием сурдолога</t>
  </si>
  <si>
    <t>Хирург торакальный</t>
  </si>
  <si>
    <t>В01.049.001</t>
  </si>
  <si>
    <t>Прием (осмотр, консультация)  врача - торакального хирурга первичный</t>
  </si>
  <si>
    <t xml:space="preserve">B04.049.002     </t>
  </si>
  <si>
    <t>Профилактический прием (осмотр, консультация) врача - торакального хирурга</t>
  </si>
  <si>
    <t>R13.049.001</t>
  </si>
  <si>
    <t xml:space="preserve">Консультативный прием) врача - торакального хирурга      </t>
  </si>
  <si>
    <t>Травматолог-ортопед</t>
  </si>
  <si>
    <t>В01.050.001</t>
  </si>
  <si>
    <t>Прием (осмотр, консультация) травматолога-ортопеда первичный</t>
  </si>
  <si>
    <t>В01.050.002</t>
  </si>
  <si>
    <t>Прием (осмотр, консультация) травматолога-ортопеда повторный</t>
  </si>
  <si>
    <t xml:space="preserve">B04.050.002     </t>
  </si>
  <si>
    <t>Профилактический прием (осмотр, консультация) травматолога-ортопеда</t>
  </si>
  <si>
    <t>R13.050.001</t>
  </si>
  <si>
    <t>Консультативный прием травматолога-ортопеда</t>
  </si>
  <si>
    <t>Ортопед</t>
  </si>
  <si>
    <t>R13.050.002</t>
  </si>
  <si>
    <t>R13.050.003</t>
  </si>
  <si>
    <t>В04.050.004</t>
  </si>
  <si>
    <t>R13.050.004</t>
  </si>
  <si>
    <t>Уролог</t>
  </si>
  <si>
    <t>В01.053.001</t>
  </si>
  <si>
    <t>Прием (осмотр, консультация) уролога первичный</t>
  </si>
  <si>
    <t>В01.053.002</t>
  </si>
  <si>
    <t>Прием (осмотр, консультация) уролога повторный</t>
  </si>
  <si>
    <t xml:space="preserve">B04.053.002     </t>
  </si>
  <si>
    <t>Профилактический прием (осмотр, консультация) уролога</t>
  </si>
  <si>
    <t>R13.053.001</t>
  </si>
  <si>
    <t>Консультативный прием уролога</t>
  </si>
  <si>
    <t>Хирург</t>
  </si>
  <si>
    <t>В01.057.001</t>
  </si>
  <si>
    <t>Прием (осмотр, консультация)врача-хирурга первичный</t>
  </si>
  <si>
    <t>В01.057.002</t>
  </si>
  <si>
    <t>Прием (осмотр, консультация) врача-хирурга повторный</t>
  </si>
  <si>
    <t xml:space="preserve">B04.057.002     </t>
  </si>
  <si>
    <t xml:space="preserve">Профилактический прием (осмотр, консультация) врача- хирурга   </t>
  </si>
  <si>
    <t>R13.057.001</t>
  </si>
  <si>
    <t>Консультативный прием врача-хирурга</t>
  </si>
  <si>
    <t>Эндокринолог</t>
  </si>
  <si>
    <t>В01.058.001</t>
  </si>
  <si>
    <t>Прием (осмотр, консультация) эндокринолога первичный</t>
  </si>
  <si>
    <t>В01.058.002</t>
  </si>
  <si>
    <t>Прием (осмотр, консультация)эндокринолога повторный</t>
  </si>
  <si>
    <t>R13.058.001</t>
  </si>
  <si>
    <t>Профилактический прием (осмотр, консультация)эндокринолога</t>
  </si>
  <si>
    <t>R13.058.003</t>
  </si>
  <si>
    <t>Консультативный прием эндокринолога</t>
  </si>
  <si>
    <t>Хирург чел-лицевой</t>
  </si>
  <si>
    <t>В01.068.001</t>
  </si>
  <si>
    <t>Прием (осмотр, консультация) хирурга  чел-лицев первичный</t>
  </si>
  <si>
    <t>R13.068.001</t>
  </si>
  <si>
    <t>Профилактический прием (осмотр, консультация)хирурга  чел-лицев</t>
  </si>
  <si>
    <t>R13.068.003</t>
  </si>
  <si>
    <t>Консультативный прием хирурга  чел-лицев</t>
  </si>
  <si>
    <t>ДЕТИ</t>
  </si>
  <si>
    <t>Педиатр</t>
  </si>
  <si>
    <t>В01.031.001</t>
  </si>
  <si>
    <t>Прием (осмотр, консультация) педиатра первичный</t>
  </si>
  <si>
    <t>В01.031.002</t>
  </si>
  <si>
    <t>Прием (осмотр, консультация) педиатра повторный</t>
  </si>
  <si>
    <t xml:space="preserve">B04.031.002     </t>
  </si>
  <si>
    <t>Профилактический прием (осмотр, консультация)педиатра</t>
  </si>
  <si>
    <t>R13.031.001</t>
  </si>
  <si>
    <t>Консультативный прием педиатра</t>
  </si>
  <si>
    <t>Детский онколог</t>
  </si>
  <si>
    <t>В01.009.001</t>
  </si>
  <si>
    <t>Прием (осмотр, консультация)  врача-детского онколога первичный</t>
  </si>
  <si>
    <t>В04.009.002</t>
  </si>
  <si>
    <t>Профилактический прием (осмотр, консультация) врача-детского онколога</t>
  </si>
  <si>
    <t>R13.009.001</t>
  </si>
  <si>
    <t>Консультативный прием врача-детского онколога</t>
  </si>
  <si>
    <t>Детский хирург</t>
  </si>
  <si>
    <t>В01.010.001</t>
  </si>
  <si>
    <t>Прием (осмотр, консультация) врача-детского хирурга первичный</t>
  </si>
  <si>
    <t>В01.010.002</t>
  </si>
  <si>
    <t>Прием (осмотр, консультация) врача-детского хирурга повторный</t>
  </si>
  <si>
    <t>В04.010.002</t>
  </si>
  <si>
    <t>Профилактический прием (осмотр, консультация)врача-детского хирурга</t>
  </si>
  <si>
    <t>R13.010.001</t>
  </si>
  <si>
    <t xml:space="preserve">Консультативный прием врача - детского хирурга </t>
  </si>
  <si>
    <t>В01.015.003</t>
  </si>
  <si>
    <t>Прием (осмотр, консультация) врача-детского кардиолога первичный</t>
  </si>
  <si>
    <t>В01.015.004</t>
  </si>
  <si>
    <t>Прием (осмотр, консультация) врача-детского кардиолога повторный</t>
  </si>
  <si>
    <t>Профилактический прием (осмотр, консультация) врача-детского кардиолога</t>
  </si>
  <si>
    <t xml:space="preserve">Консультативный прием врача - детского кардиолога </t>
  </si>
  <si>
    <t>Детский эндокринолог</t>
  </si>
  <si>
    <t>В01.058.003</t>
  </si>
  <si>
    <t>Прием (осмотр, консультация)врача - детского    эндокринолога первичный</t>
  </si>
  <si>
    <t>В01.058.004</t>
  </si>
  <si>
    <t>Прием (осмотр, консультация)врача - детского    эндокринолога повторный</t>
  </si>
  <si>
    <t xml:space="preserve">B04.058.003     </t>
  </si>
  <si>
    <t xml:space="preserve">Профилактический прием (осмотр, консультация) врача - детского    эндокринолога       </t>
  </si>
  <si>
    <t>Консультативный прием врача - детского эндокринолога</t>
  </si>
  <si>
    <t>Детский уролог-андролог</t>
  </si>
  <si>
    <t>В01.053.003</t>
  </si>
  <si>
    <t>Прием (осмотр, консультация)врача -врача - детского уролога- андролога первичный</t>
  </si>
  <si>
    <t>В01.053.004</t>
  </si>
  <si>
    <t>Прием (осмотр, консультация)врача - врача - детского уролога- андролога повторный</t>
  </si>
  <si>
    <t xml:space="preserve">B04.053.004     </t>
  </si>
  <si>
    <t xml:space="preserve">Профилактический прием (осмотр, консультация) врача - детского уролога- андролога </t>
  </si>
  <si>
    <t xml:space="preserve">Консультативный  прием  врача- детского уролога-андролога  </t>
  </si>
  <si>
    <t>Детский невролог</t>
  </si>
  <si>
    <t>R13.003.001</t>
  </si>
  <si>
    <t>Прием (осмотр, консультация) врача - детского невролога первичный</t>
  </si>
  <si>
    <t>R13.003.002</t>
  </si>
  <si>
    <t>Прием (осмотр, консультация)  врача -детского невролога повторный</t>
  </si>
  <si>
    <t>R13.003.003</t>
  </si>
  <si>
    <t xml:space="preserve">Профилактический прием (осмотр, консультация) врача -детского невролога </t>
  </si>
  <si>
    <t>R13.003.005</t>
  </si>
  <si>
    <t>Консультативный прием врача - детского невролога</t>
  </si>
  <si>
    <t>Детский аллерголог</t>
  </si>
  <si>
    <t>R13.011.001</t>
  </si>
  <si>
    <t>Прием (осмотр, консультация) врача-детского аллерголога первичный</t>
  </si>
  <si>
    <t>R13.011.002</t>
  </si>
  <si>
    <t>Прием (осмотр, консультация) врача-детского аллерголога повторный</t>
  </si>
  <si>
    <t>R13.011.003</t>
  </si>
  <si>
    <t>Профилактический прием (осмотр, консультация) врача-детского аллерголога</t>
  </si>
  <si>
    <t>R13.011.005</t>
  </si>
  <si>
    <t>Консультативный прием врача-детского аллерголога</t>
  </si>
  <si>
    <t>Детский иммунолог</t>
  </si>
  <si>
    <t>R13.012.001</t>
  </si>
  <si>
    <t>Прием (осмотр, консультация) врача-детского иммунолога первичный</t>
  </si>
  <si>
    <t>R13.012.003</t>
  </si>
  <si>
    <t>Профилактический прием (осмотр, консультация)  врача-детского иммунолога</t>
  </si>
  <si>
    <t>R13.012.005</t>
  </si>
  <si>
    <t>Консультативный прием  врача-детского иммунолога</t>
  </si>
  <si>
    <t>Детский гематолог</t>
  </si>
  <si>
    <t>R13.013.001</t>
  </si>
  <si>
    <t>Прием (осмотр, консультация) врача-детского гематолога первичный</t>
  </si>
  <si>
    <t>R13.013.003</t>
  </si>
  <si>
    <t>Профилактический прием (осмотр, консультация)врача-детского гематолога</t>
  </si>
  <si>
    <t>R13.013.005</t>
  </si>
  <si>
    <t>Консультативный прием врача-детского гематолога</t>
  </si>
  <si>
    <t>Детский гинеколог</t>
  </si>
  <si>
    <t>R13.016.001</t>
  </si>
  <si>
    <t>Прием (осмотр, консультация) врача-детского гинеколога первичный</t>
  </si>
  <si>
    <t>R13.016.002</t>
  </si>
  <si>
    <t>Прием (осмотр, консультация) врача-детского гинеколога повторный</t>
  </si>
  <si>
    <t>R13.016.003</t>
  </si>
  <si>
    <t>Профилактический прием (осмотр, консультация)врача-детского гинеколога</t>
  </si>
  <si>
    <t>R13.016.005</t>
  </si>
  <si>
    <t>Консультативный прием врача-детского гинеколога</t>
  </si>
  <si>
    <t>Детский гастроэнтеролог</t>
  </si>
  <si>
    <t>R13.017.001</t>
  </si>
  <si>
    <t>Прием (осмотр, консультация) врача-детского гастроэнтеролога первичный</t>
  </si>
  <si>
    <t>R13.017.002</t>
  </si>
  <si>
    <t>Прием (осмотр, консультация) врача-детского гастроэнтеролога повторный</t>
  </si>
  <si>
    <t>R13.017.003</t>
  </si>
  <si>
    <t>Профилактический прием (осмотр, консультация)врача-детского гастроэнтеролога</t>
  </si>
  <si>
    <t>R13.017.005</t>
  </si>
  <si>
    <t>Консультативный прием врача-детского гастроэнтеролога</t>
  </si>
  <si>
    <t>Детский нефролог</t>
  </si>
  <si>
    <t>R13.021.001</t>
  </si>
  <si>
    <t>Прием (осмотр, консультация) врача-детского нефролога первичный</t>
  </si>
  <si>
    <t>R13.021.002</t>
  </si>
  <si>
    <t>Прием (осмотр, консультация)  врача-детского нефролога повторный</t>
  </si>
  <si>
    <t>R13.021.003</t>
  </si>
  <si>
    <t>Профилактический прием (осмотр, консультация)  врача-детского нефролога</t>
  </si>
  <si>
    <t>R13.021.005</t>
  </si>
  <si>
    <t>Консультативный прием  врача-детского нефролога</t>
  </si>
  <si>
    <t>Детский отоларинголог</t>
  </si>
  <si>
    <t>R13.022.001</t>
  </si>
  <si>
    <t>Прием (осмотр, консультация) детского отоларинголога первичный</t>
  </si>
  <si>
    <t>R13.022.002</t>
  </si>
  <si>
    <t>Прием (осмотр, консультация) детского отоларинголога повторный</t>
  </si>
  <si>
    <t>R13.022.003</t>
  </si>
  <si>
    <t>Профилактический прием (осмотр, консультация) детского отоларинголога</t>
  </si>
  <si>
    <t>R13.022.005</t>
  </si>
  <si>
    <t>Консультативный прием детского отоларинголога</t>
  </si>
  <si>
    <t>Детский сурдолог</t>
  </si>
  <si>
    <t>R13.030.001</t>
  </si>
  <si>
    <t>Прием (осмотр, консультация) детского сурдолога первичный</t>
  </si>
  <si>
    <t>R13.030.003</t>
  </si>
  <si>
    <t>Профилактический прием (осмотр, консультация)  детского сурдолога</t>
  </si>
  <si>
    <t>R13.030.005</t>
  </si>
  <si>
    <t>Консультативный прием  детского сурдолога</t>
  </si>
  <si>
    <t>Детский офтальмолог</t>
  </si>
  <si>
    <t>R13.032.001</t>
  </si>
  <si>
    <t>Прием (осмотр, консультация) детского офтальмолога первичный</t>
  </si>
  <si>
    <t>R13.032.002</t>
  </si>
  <si>
    <t>Прием (осмотр, консультация) детского офтальмолога повторный</t>
  </si>
  <si>
    <t>R13.032.003</t>
  </si>
  <si>
    <t>Профилактический прием (осмотр, консультация) детского офтальмолога</t>
  </si>
  <si>
    <t>R13.032.005</t>
  </si>
  <si>
    <t>Консультативный прием детского офтальмолога</t>
  </si>
  <si>
    <t>Детский травматолог-ортопед</t>
  </si>
  <si>
    <t>R13.034.001</t>
  </si>
  <si>
    <t>Прием (осмотр, консультация) детского травматолога-ортопеда первичный</t>
  </si>
  <si>
    <t>R13.034.002</t>
  </si>
  <si>
    <t>Прием (осмотр, консультация) детского травматолога-ортопеда повторный</t>
  </si>
  <si>
    <t>R13.034.003</t>
  </si>
  <si>
    <t>Профилактический прием (осмотр, консультация)детского травматолога-ортопеда</t>
  </si>
  <si>
    <t>R13.034.005</t>
  </si>
  <si>
    <t>Консультативный прием детского травматолога-ортопеда</t>
  </si>
  <si>
    <t>ПОСЕЩЕНИЕ НА ДОМУ ( В СВЯЗИ С ПАТРОНАЖЕМ)</t>
  </si>
  <si>
    <t>R13.047.005</t>
  </si>
  <si>
    <t>Посещение на дому (патронаж)врачом-терапевтом</t>
  </si>
  <si>
    <t>R13.023.005</t>
  </si>
  <si>
    <t>Посещение на дому (патронаж)врачом-невропатологом</t>
  </si>
  <si>
    <t>R13.001.005</t>
  </si>
  <si>
    <t>Посещение на дому (патронаж)врачом-гинекологом</t>
  </si>
  <si>
    <t>R13.007.005</t>
  </si>
  <si>
    <t>Посещение на дому (патронаж)врачом-геронтологом</t>
  </si>
  <si>
    <t>R13.008.005</t>
  </si>
  <si>
    <t>Посещение на дому (патронаж)врачом-дерматологом</t>
  </si>
  <si>
    <t>R13.014.005</t>
  </si>
  <si>
    <t>Посещение на дому (патронаж)врачом-инфекционистом</t>
  </si>
  <si>
    <t>R13.015.005</t>
  </si>
  <si>
    <t>Посещение на дому (патронаж)врачом-кардиологом</t>
  </si>
  <si>
    <t>R13.025.005</t>
  </si>
  <si>
    <t>Посещение на дому (патронаж)врачом-нефрологом</t>
  </si>
  <si>
    <t>R13.026.005</t>
  </si>
  <si>
    <t>Посещение на дому (патронаж)врачом общей практики</t>
  </si>
  <si>
    <t>R13.027.005</t>
  </si>
  <si>
    <t>Посещение на дому (патронаж)врачом-онкологом</t>
  </si>
  <si>
    <t>R13.028.005</t>
  </si>
  <si>
    <t>Посещение на дому (патронаж)врачом-отоларингологом</t>
  </si>
  <si>
    <t>R13.029.005</t>
  </si>
  <si>
    <t>Посещение на дому (патронаж)врачом-офтальмологом</t>
  </si>
  <si>
    <t>R13.037.005</t>
  </si>
  <si>
    <t>Посещение на дому (патронаж)врачом-пульмонологом</t>
  </si>
  <si>
    <t>R13.040.005</t>
  </si>
  <si>
    <t>Посещение на дому (патронаж)врачом-ревматологом</t>
  </si>
  <si>
    <t>ХИРУРГ</t>
  </si>
  <si>
    <t>R13.057.005</t>
  </si>
  <si>
    <t>Посещение на дому (патронаж)врачом-хирургом</t>
  </si>
  <si>
    <t>ТРАВМАТОЛОГ</t>
  </si>
  <si>
    <t>R13.050.005</t>
  </si>
  <si>
    <t>Посещение на дому (патронаж)врачом-травматологом</t>
  </si>
  <si>
    <t>R13.053.005</t>
  </si>
  <si>
    <t>Посещение на дому (патронаж)врачом-урологом</t>
  </si>
  <si>
    <t>R13.058.005</t>
  </si>
  <si>
    <t>Посещение на дому (патронаж)врачом-эндокринологом</t>
  </si>
  <si>
    <t>R13.005.005</t>
  </si>
  <si>
    <t>Посещение на дому (патронаж)врачом-гематологом</t>
  </si>
  <si>
    <t>R13.031.006</t>
  </si>
  <si>
    <t>Посещение на дому (патронаж)врачом-педиатром</t>
  </si>
  <si>
    <t>НЕВРОПАТОЛОГ-ПЕДИАТР</t>
  </si>
  <si>
    <t>R13.003.006</t>
  </si>
  <si>
    <t>Посещение на дому (патронаж)врачом-детским невропатологом</t>
  </si>
  <si>
    <t>ГИНЕКОЛОГ-ПЕДИАТР</t>
  </si>
  <si>
    <t>R13.016.006</t>
  </si>
  <si>
    <t>Посещение на дому (патронаж)врачом-детским гинекологом</t>
  </si>
  <si>
    <t>КАРДИОРЕВМАТОЛОГ-ПЕДИАТР</t>
  </si>
  <si>
    <t>R13.015.006</t>
  </si>
  <si>
    <t>Посещение на дому (патронаж)врачом-детским кардиоревматологом</t>
  </si>
  <si>
    <t>НЕФРОЛОГ-ПЕДИАТР</t>
  </si>
  <si>
    <t>R13.021.006</t>
  </si>
  <si>
    <t>Посещение на дому (патронаж)врачом-детским нефрологом</t>
  </si>
  <si>
    <t>R13.009.006</t>
  </si>
  <si>
    <t>Посещение на дому (патронаж)врачом-детским онкологом</t>
  </si>
  <si>
    <t>ОТОЛАРИНГОЛОГ-ПЕДИАТР</t>
  </si>
  <si>
    <t>R13.022.006</t>
  </si>
  <si>
    <t>Посещение на дому (патронаж)врачом-детским отоларингологом</t>
  </si>
  <si>
    <t>ОФТАЛЬМОЛОГ-ПЕДИАТР</t>
  </si>
  <si>
    <t>R13.032.006</t>
  </si>
  <si>
    <t>Посещение на дому (патронаж)врачом-детским офтальмологом</t>
  </si>
  <si>
    <t>ХИРУРГ-ПЕДИАТР</t>
  </si>
  <si>
    <t>R13.010.006</t>
  </si>
  <si>
    <t>Посещение на дому (патронаж)врачом-детским хирургом</t>
  </si>
  <si>
    <t>R13.034.006</t>
  </si>
  <si>
    <t>Посещение на дому (патронаж)врачом-детским травматологом</t>
  </si>
  <si>
    <t>УРОЛОГ-ПЕДИАТР</t>
  </si>
  <si>
    <t>R13.053.006</t>
  </si>
  <si>
    <t>Посещение на дому (патронаж)врачом-детским урологом</t>
  </si>
  <si>
    <t>ЭНДОКРИНОЛОГ-ПЕДИАТР</t>
  </si>
  <si>
    <t>R13.058.006</t>
  </si>
  <si>
    <t>Посещение на дому (патронаж)врачом-детским эндокринологом</t>
  </si>
  <si>
    <t>ГЕМАТОЛОГ-ПЕДИАТР</t>
  </si>
  <si>
    <t>R13.013.006</t>
  </si>
  <si>
    <t>Посещение на дому (патронаж)врачом-детским гематологом</t>
  </si>
  <si>
    <t>R13.044.001</t>
  </si>
  <si>
    <t>Неотложная помощь</t>
  </si>
  <si>
    <t>A11.12.003</t>
  </si>
  <si>
    <t>R13.015.004</t>
  </si>
  <si>
    <t>R13.015.002</t>
  </si>
  <si>
    <t>R13.053.002</t>
  </si>
  <si>
    <t>возраст (лет)</t>
  </si>
  <si>
    <t>21 год</t>
  </si>
  <si>
    <t>24 года</t>
  </si>
  <si>
    <t>27 лет</t>
  </si>
  <si>
    <t>30 лет</t>
  </si>
  <si>
    <t>33 года</t>
  </si>
  <si>
    <t>36 лет</t>
  </si>
  <si>
    <t>39 лет</t>
  </si>
  <si>
    <t>42 года</t>
  </si>
  <si>
    <t>45 лет</t>
  </si>
  <si>
    <t>48 лет</t>
  </si>
  <si>
    <t>51 год</t>
  </si>
  <si>
    <t>54 года</t>
  </si>
  <si>
    <t>57 лет</t>
  </si>
  <si>
    <t>60 лет</t>
  </si>
  <si>
    <t>63 года</t>
  </si>
  <si>
    <t>66 лет</t>
  </si>
  <si>
    <t>69 лет</t>
  </si>
  <si>
    <t>72 года</t>
  </si>
  <si>
    <t>75 лет</t>
  </si>
  <si>
    <t>78 лет</t>
  </si>
  <si>
    <t>81 год</t>
  </si>
  <si>
    <t>84 года</t>
  </si>
  <si>
    <t>87 лет</t>
  </si>
  <si>
    <t>90 лет</t>
  </si>
  <si>
    <t>93 года</t>
  </si>
  <si>
    <t>96 лет</t>
  </si>
  <si>
    <t>99 лет</t>
  </si>
  <si>
    <t>м</t>
  </si>
  <si>
    <t>ж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</si>
  <si>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</si>
  <si>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Определение уровня общего холестерина в крови (допускается экспресс-метод)</t>
  </si>
  <si>
    <t>Определение относительного суммарного сердечно-сосудистого риска</t>
  </si>
  <si>
    <t xml:space="preserve">A23.30.007 </t>
  </si>
  <si>
    <t>Определение абсолютного суммарного сердечно-сосудистого риска у граждан, не имеющих заболеваний, связанных с атеросклерозом</t>
  </si>
  <si>
    <t xml:space="preserve">Электрокардиография в покое 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</si>
  <si>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 (для женщин)</t>
  </si>
  <si>
    <t>Маммография обеих молочных желез (для женщин)</t>
  </si>
  <si>
    <t>Клинический анализ крови (в объеме не менее определения концентрации гемоглобина в эритроцитах, количества лейкоцитов и скорости оседания эритроцитов)</t>
  </si>
  <si>
    <t>Клинический анализ крови развернутый (с периодичностью 1 раз в 6 лет вместо клинического анализа крови)</t>
  </si>
  <si>
    <t>Анализ крови биохимический общетерапевтический (в объеме не менее определения уровня креатинина, общего билирубина, аспартат-аминотрансаминазы, аланин-аминотрансаминазы, глюкозы, холестерина)</t>
  </si>
  <si>
    <t>Исследование кала на скрытую кровь иммунохимическим методом (допускается проведение бензидиновой или гваяковой пробы)</t>
  </si>
  <si>
    <t>Ультразвуковое исследование (для женщин УЗИ поджелудочной железы, почек, матки и яичников)</t>
  </si>
  <si>
    <t>УЗИ брюшной аорты для исключения ее аневризмы проводится однократно у мужчин в возрасте 69 или 75 лет, которые когда-либо курили в жизни.</t>
  </si>
  <si>
    <t xml:space="preserve">Измерение внутриглазного давления </t>
  </si>
  <si>
    <t>Прием (осмотр) врача-терапевта, включающий установление диагноза, определение группы состояния здоровья, группы диспансерного наблюдения, проведение краткого профилактического консультирования, включая рекомендации по здоровому питанию, уровню физической активности, отказу от курения табака и пагубного потребления алкоголя, определение медицинских показаний для обследований и консультаций в рамках второго этапа диспансеризации</t>
  </si>
  <si>
    <t>Ультразвуковое исследование  (для мужчин УЗИ поджелудочной железы, почек, простаты)</t>
  </si>
  <si>
    <t>A01.30.009</t>
  </si>
  <si>
    <t>R13.030.002</t>
  </si>
  <si>
    <t>Прием (осмотр, консультация) детского сурдолога повторный</t>
  </si>
  <si>
    <t>ФКУЗ МСЧ № 13 ФСИН России</t>
  </si>
  <si>
    <t>НУЗ "Узловая больница на ст. Рузаевка ОАО РЖД"</t>
  </si>
  <si>
    <t>ГБУЗ РМ  "Республиканский гериатрический центр"</t>
  </si>
  <si>
    <t>ГБУЗ РМ "Поликлиника № 15"</t>
  </si>
  <si>
    <t>ГБУЗ РМ "Ардатовская РБ"</t>
  </si>
  <si>
    <t>ГБУЗ РМ "Зубово-Полянская МБ"</t>
  </si>
  <si>
    <t>ГБУЗ РМ "Ичалковская МБ"</t>
  </si>
  <si>
    <t>ГБУЗ "Комсомольская МБ "</t>
  </si>
  <si>
    <t>ГБУЗ РМ "Краснослободская РБ"</t>
  </si>
  <si>
    <t>ГБУЗ РМ "Темниковская РБ им. А.И. Рудявского"</t>
  </si>
  <si>
    <t>0 лет- до 1 года</t>
  </si>
  <si>
    <t>1 год - 4 года</t>
  </si>
  <si>
    <t>5 лет - 17 лет</t>
  </si>
  <si>
    <t>18 лет - 54 года</t>
  </si>
  <si>
    <t>18 лет -59 лет</t>
  </si>
  <si>
    <t>55 лет  и старше</t>
  </si>
  <si>
    <t>60 лет и старше</t>
  </si>
  <si>
    <t>муж</t>
  </si>
  <si>
    <t>жен</t>
  </si>
  <si>
    <t>ВСЕГО</t>
  </si>
  <si>
    <t>Численность прикрепленного населения, человек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</si>
  <si>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</si>
  <si>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</si>
  <si>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Осложнения послеродового периода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</si>
  <si>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</si>
  <si>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</si>
  <si>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</si>
  <si>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</si>
  <si>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Воспалительные заболевания кишечника</t>
  </si>
  <si>
    <t>Редкие и тяжелые дерматозы</t>
  </si>
  <si>
    <t>Среднетяжелые дерматозы</t>
  </si>
  <si>
    <t>Легкие дерматозы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</si>
  <si>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</si>
  <si>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</si>
  <si>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</si>
  <si>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</si>
  <si>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</si>
  <si>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</si>
  <si>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</si>
  <si>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</si>
  <si>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</si>
  <si>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</si>
  <si>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</si>
  <si>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</si>
  <si>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</si>
  <si>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Вирусный гепатит острый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</si>
  <si>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</si>
  <si>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</si>
  <si>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</si>
  <si>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</si>
  <si>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</si>
  <si>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Дегенеративные болезни нервной системы</t>
  </si>
  <si>
    <t>Демиелинизирующие болезни нервной системы</t>
  </si>
  <si>
    <t>Другие нарушения нервной системы (уровень 1)</t>
  </si>
  <si>
    <t>Другие нарушения нервной системы (уровень 2)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</si>
  <si>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</si>
  <si>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</si>
  <si>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</si>
  <si>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</si>
  <si>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</si>
  <si>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</si>
  <si>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</si>
  <si>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</si>
  <si>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</si>
  <si>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</si>
  <si>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</si>
  <si>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</si>
  <si>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</si>
  <si>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</si>
  <si>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</si>
  <si>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</si>
  <si>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</si>
  <si>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Злокачественное новообразование без специального противоопухолевого лечения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</si>
  <si>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</si>
  <si>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</si>
  <si>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</si>
  <si>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</si>
  <si>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Лучевая терапия (уровень 2)</t>
  </si>
  <si>
    <t>Лучевая терапия (уровень 3)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</si>
  <si>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</si>
  <si>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</si>
  <si>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</si>
  <si>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</si>
  <si>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</si>
  <si>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</si>
  <si>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Воспалительные артропатии, спондилопатии, дети</t>
  </si>
  <si>
    <t>Врожденные аномалии головного и спинного мозга, дети</t>
  </si>
  <si>
    <t>Интерстициальные болезни легких, врожденные аномалии развития легких, бронхо-легочная дисплазия, дети</t>
  </si>
  <si>
    <t>Астма, взрослые</t>
  </si>
  <si>
    <t>Астма, дети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</si>
  <si>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</si>
  <si>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</si>
  <si>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</si>
  <si>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</si>
  <si>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</si>
  <si>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</si>
  <si>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</si>
  <si>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</si>
  <si>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</si>
  <si>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</si>
  <si>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</si>
  <si>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</si>
  <si>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</si>
  <si>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</si>
  <si>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</si>
  <si>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</si>
  <si>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</si>
  <si>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</si>
  <si>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</si>
  <si>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</si>
  <si>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</si>
  <si>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</si>
  <si>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</si>
  <si>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</si>
  <si>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</si>
  <si>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</si>
  <si>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</si>
  <si>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</si>
  <si>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</si>
  <si>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</si>
  <si>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</si>
  <si>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</si>
  <si>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</si>
  <si>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</si>
  <si>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</si>
  <si>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</si>
  <si>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</si>
  <si>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</si>
  <si>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</si>
  <si>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</si>
  <si>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</si>
  <si>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</si>
  <si>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</si>
  <si>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</si>
  <si>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</si>
  <si>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</si>
  <si>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</si>
  <si>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</si>
  <si>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</si>
  <si>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</si>
  <si>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</si>
  <si>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</si>
  <si>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</si>
  <si>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</si>
  <si>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</si>
  <si>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</si>
  <si>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</si>
  <si>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</si>
  <si>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</si>
  <si>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</si>
  <si>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</si>
  <si>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</si>
  <si>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</si>
  <si>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</si>
  <si>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</si>
  <si>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</si>
  <si>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</si>
  <si>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</si>
  <si>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</si>
  <si>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</si>
  <si>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</si>
  <si>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</si>
  <si>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Заболевания гипофиза, взрослые</t>
  </si>
  <si>
    <t>Кистозный фиброз</t>
  </si>
  <si>
    <t>Редкие генетические заболевания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</si>
  <si>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</si>
  <si>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</si>
  <si>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</si>
  <si>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Осложнения беременности, родов, послеродового периода</t>
  </si>
  <si>
    <t>Болезни женских половых органов</t>
  </si>
  <si>
    <t>Болезни органов пищеварения, взрослые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</si>
  <si>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</si>
  <si>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</si>
  <si>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</si>
  <si>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</si>
  <si>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</si>
  <si>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</si>
  <si>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</si>
  <si>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</si>
  <si>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Болезни системы кровообращения, взрослые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</si>
  <si>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</si>
  <si>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</si>
  <si>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</si>
  <si>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</si>
  <si>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</si>
  <si>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</si>
  <si>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</si>
  <si>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</si>
  <si>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</si>
  <si>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</si>
  <si>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</si>
  <si>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</si>
  <si>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</si>
  <si>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</si>
  <si>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</si>
  <si>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</si>
  <si>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</si>
  <si>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</si>
  <si>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</si>
  <si>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</si>
  <si>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</si>
  <si>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</si>
  <si>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</si>
  <si>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ООО «ЭКО ЦЕНТР» (г. Москва)</t>
  </si>
  <si>
    <t>ООО «Академия женского здоровья и репродукции человека» (г. Нижний Новгород)</t>
  </si>
  <si>
    <t>ООО Здоровье» (г. Саранск)</t>
  </si>
  <si>
    <t>ООО «Центр ЭКО ГЕРА» (г. Саранск)</t>
  </si>
  <si>
    <t>ООО «Лечебно-диагностический центр международного института биологических систем -Саранск»</t>
  </si>
  <si>
    <t>Коэффициент относительной затратоемкости КСГ/КПГ</t>
  </si>
  <si>
    <t>Число УЕТ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</si>
  <si>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</si>
  <si>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</si>
  <si>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</si>
  <si>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</si>
  <si>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</si>
  <si>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</si>
  <si>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</si>
  <si>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</si>
  <si>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</si>
  <si>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</si>
  <si>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</si>
  <si>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A11.01.019</t>
  </si>
  <si>
    <t>Получение соскоба с эрозивно-язвенных элементов кожи  и слизистых оболочек</t>
  </si>
  <si>
    <t>A11.07.011</t>
  </si>
  <si>
    <t>A25.07.001</t>
  </si>
  <si>
    <t>Назначение лекарственных препаратов при заболеваниях полости рта и зубов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</si>
  <si>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</si>
  <si>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</si>
  <si>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</si>
  <si>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</si>
  <si>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</si>
  <si>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>B04.065.002</t>
  </si>
  <si>
    <t>A03.07.001</t>
  </si>
  <si>
    <t>Люминесцентная стоматоскопия</t>
  </si>
  <si>
    <t>A05.07.001</t>
  </si>
  <si>
    <t>A11.07.010</t>
  </si>
  <si>
    <t>A11.07.022</t>
  </si>
  <si>
    <t>A11.07.012</t>
  </si>
  <si>
    <t>A11.07.023</t>
  </si>
  <si>
    <t>A11.07.024</t>
  </si>
  <si>
    <t>A13.30.007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</si>
  <si>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</si>
  <si>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</si>
  <si>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А16.07.002.001</t>
  </si>
  <si>
    <t>А16.07.002.002</t>
  </si>
  <si>
    <t>А16.07.002.003</t>
  </si>
  <si>
    <t>А16.07.002.004</t>
  </si>
  <si>
    <t>А16.07.002.005</t>
  </si>
  <si>
    <t>А16.07.002.006</t>
  </si>
  <si>
    <t>А16.07.002.007</t>
  </si>
  <si>
    <t>А16.07.002.008</t>
  </si>
  <si>
    <t>А16.07.002.009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</si>
  <si>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</si>
  <si>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</si>
  <si>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</si>
  <si>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</si>
  <si>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</si>
  <si>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</si>
  <si>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</si>
  <si>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</si>
  <si>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</si>
  <si>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</si>
  <si>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</si>
  <si>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>A16.07.020.001</t>
  </si>
  <si>
    <t>A16.07.025.001</t>
  </si>
  <si>
    <t>A16.07.030.001</t>
  </si>
  <si>
    <t>A16.07.030.002</t>
  </si>
  <si>
    <t>A16.07.030.003</t>
  </si>
  <si>
    <t>A16.07.039</t>
  </si>
  <si>
    <t>A16.07.051</t>
  </si>
  <si>
    <t>А16.07.057</t>
  </si>
  <si>
    <t>A16.07.082</t>
  </si>
  <si>
    <t>А16.07.082.001</t>
  </si>
  <si>
    <t>А16.07.082.002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</si>
  <si>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</si>
  <si>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</si>
  <si>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</si>
  <si>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</si>
  <si>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Снятие шины с одной челюсти</t>
  </si>
  <si>
    <t>A11.07.001</t>
  </si>
  <si>
    <t>Биопсия слизистой полости рта</t>
  </si>
  <si>
    <t>A11.07.002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</si>
  <si>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</si>
  <si>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</si>
  <si>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</si>
  <si>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</si>
  <si>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</si>
  <si>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</si>
  <si>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Наложение повязки при операциях в полости рта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</si>
  <si>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</si>
  <si>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</si>
  <si>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</si>
  <si>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</si>
  <si>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</si>
  <si>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</si>
  <si>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Вскрытие и дренирование одонтогенного абсцесса</t>
  </si>
  <si>
    <t>A16.07.013</t>
  </si>
  <si>
    <t>Вскрытие и дренирование абсцесса полости рта</t>
  </si>
  <si>
    <t>Вскрытие и дренирование очага воспаления мягких тканей лица или  дна полости рта</t>
  </si>
  <si>
    <t>A16.07.017.002</t>
  </si>
  <si>
    <t>A16.07.024</t>
  </si>
  <si>
    <t>A16.07.058</t>
  </si>
  <si>
    <t>A11.07.025</t>
  </si>
  <si>
    <t>Промывание протока слюнной железы</t>
  </si>
  <si>
    <t>A17.07.001</t>
  </si>
  <si>
    <t>Электрофорез лекарственных препаратов при патологии полости рта и зубов</t>
  </si>
  <si>
    <t>A17.07.003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</si>
  <si>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</si>
  <si>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</si>
  <si>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</si>
  <si>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</si>
  <si>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</si>
  <si>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</si>
  <si>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</si>
  <si>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</si>
  <si>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</si>
  <si>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</si>
  <si>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</si>
  <si>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</si>
  <si>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</si>
  <si>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</si>
  <si>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</si>
  <si>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А21.07.001</t>
  </si>
  <si>
    <t xml:space="preserve">Вакуум-терапия в стоматологии 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</si>
  <si>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</si>
  <si>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</si>
  <si>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</si>
  <si>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</si>
  <si>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Диспансерный прием (осмотр, консультация) врача-ортодонта</t>
  </si>
  <si>
    <t>Коррекция съемного ортодонического аппарата</t>
  </si>
  <si>
    <t>Починка перелома базиса самотвердеющей пластмассой</t>
  </si>
  <si>
    <t>Изготовление контрольной модели</t>
  </si>
  <si>
    <t>Изготовление дуги вестибулярной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</si>
  <si>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</si>
  <si>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</si>
  <si>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коронки ортодонтической</t>
  </si>
  <si>
    <t>Изготовление пластинки вестибулярной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</si>
  <si>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</si>
  <si>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</si>
  <si>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Примечания:</t>
  </si>
  <si>
    <t>Клещевой энцефалит</t>
  </si>
  <si>
    <t>Подушевой норматив финансирования, руб</t>
  </si>
  <si>
    <t>КУС</t>
  </si>
  <si>
    <t>Болезни печени, невирусные (уровень 1)</t>
  </si>
  <si>
    <t>Болезни печени, невирусные (уровень 2)</t>
  </si>
  <si>
    <t>Респираторные инфекции верхних дыхательных путей с осложнениями, взрослые</t>
  </si>
  <si>
    <t>Гипертоническая болезнь в стадии обострения</t>
  </si>
  <si>
    <t>Эндопротезирование суставов</t>
  </si>
  <si>
    <t>Аппендэктомия, взрослые (уровень 1)</t>
  </si>
  <si>
    <t>Аппендэктомия, взрослые (уровень 2)</t>
  </si>
  <si>
    <t>Сахарный диабет, взрослые (уровень 1)</t>
  </si>
  <si>
    <t>Сахарный диабет, взрослые (уровень 2)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</si>
  <si>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</si>
  <si>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</si>
  <si>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</si>
  <si>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</si>
  <si>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Управленческий коэффициент повышающий</t>
  </si>
  <si>
    <t>Управленческий коэффициент понижающий</t>
  </si>
  <si>
    <t>B01.057.001</t>
  </si>
  <si>
    <t>Медицинская реабилитация детей, после хирургической коррекции врожденных пороков развития органов и систем</t>
  </si>
  <si>
    <t>Стоимость 1 случая лечения</t>
  </si>
  <si>
    <t>Случаи, для которых установлен КСЛП</t>
  </si>
  <si>
    <t>Необходимость развертывания индивидуального поста по медицинским показаниям</t>
  </si>
  <si>
    <t>Уровень медицинской организации</t>
  </si>
  <si>
    <t>в том числе:</t>
  </si>
  <si>
    <t>ГБУЗ Республики Мордовия «Поликлиника № 2»</t>
  </si>
  <si>
    <t>ГБУЗ Республики Мордовия «Кочкуровская поликлиника»</t>
  </si>
  <si>
    <t>ГБУЗ Республики Мордовия «Ромодановская поликлиника»</t>
  </si>
  <si>
    <t>Приложение 4</t>
  </si>
  <si>
    <t xml:space="preserve"> Вызов скорой медицинской помощи (вызов) с применением препарата тенектеплаза "Метализе"</t>
  </si>
  <si>
    <t>Приложение 6</t>
  </si>
  <si>
    <t>Приложение 7</t>
  </si>
  <si>
    <t xml:space="preserve">муж. </t>
  </si>
  <si>
    <t>жен.</t>
  </si>
  <si>
    <t>Всего</t>
  </si>
  <si>
    <t>Приложение №17</t>
  </si>
  <si>
    <t>п/п</t>
  </si>
  <si>
    <t>Вид медицинской помощи</t>
  </si>
  <si>
    <t>Сумма</t>
  </si>
  <si>
    <t>Стационарная помощь</t>
  </si>
  <si>
    <t xml:space="preserve"> </t>
  </si>
  <si>
    <t>Высокотехнологичная помощь</t>
  </si>
  <si>
    <t xml:space="preserve">Амбулаторно-поликлиническая помощь  </t>
  </si>
  <si>
    <t>Дневной стационар при поликлинике</t>
  </si>
  <si>
    <t>Дневной стационар на дому</t>
  </si>
  <si>
    <t>Стоматология</t>
  </si>
  <si>
    <t>Центр здоровья</t>
  </si>
  <si>
    <t>Дополнительные услуги</t>
  </si>
  <si>
    <t>Подушевое финансирование</t>
  </si>
  <si>
    <t>ЭКО</t>
  </si>
  <si>
    <t>Диспансеризация определенных групп населения</t>
  </si>
  <si>
    <t>Диспансеризация прибывающих в стационарных учреждениях детей сирот и детей, находящихся в трудной жизненной ситуации</t>
  </si>
  <si>
    <t xml:space="preserve">Медицинский осмотр несовершеннолетних </t>
  </si>
  <si>
    <t>Профилактический медицинский осмотр по Приказу № 1011Н</t>
  </si>
  <si>
    <t>ИТОГО предъявлено к оплате</t>
  </si>
  <si>
    <r>
      <t>Руководитель организации</t>
    </r>
    <r>
      <rPr>
        <sz val="12"/>
        <rFont val="Times New Roman"/>
        <family val="1"/>
      </rPr>
      <t xml:space="preserve">    _____________________                 __________________</t>
    </r>
  </si>
  <si>
    <t xml:space="preserve">                                                           (подпись)                                  (расшифровка подписи)</t>
  </si>
  <si>
    <r>
      <t>Главный бухгалтер</t>
    </r>
    <r>
      <rPr>
        <sz val="12"/>
        <rFont val="Times New Roman"/>
        <family val="1"/>
      </rPr>
      <t xml:space="preserve">                 _____________________                  __________________</t>
    </r>
  </si>
  <si>
    <t xml:space="preserve">                                                          ( подпись)                                    (расшифровка подписи)</t>
  </si>
  <si>
    <t xml:space="preserve"> М.П.</t>
  </si>
  <si>
    <t>1. Без печати не действителен.</t>
  </si>
  <si>
    <t>2. Первый экземпляр-покупателю, второй экземпляр-продавцу</t>
  </si>
  <si>
    <t xml:space="preserve">3.* Первые 5-рабочих дней месяца следующего за отчетным. </t>
  </si>
  <si>
    <t>СВЕДЕНИЯ ОБ УДЕРЖАНИЯХ И ДОПЛАТАХ,</t>
  </si>
  <si>
    <t>____________________________________________________</t>
  </si>
  <si>
    <t>(наименование медицинской организации)</t>
  </si>
  <si>
    <t>(заполняется страховой медицинской организацией)</t>
  </si>
  <si>
    <t>Основание</t>
  </si>
  <si>
    <t>(наименование документа)</t>
  </si>
  <si>
    <t>№ акта</t>
  </si>
  <si>
    <t>Дата  акта</t>
  </si>
  <si>
    <t>к удержанию</t>
  </si>
  <si>
    <t>( руб.)</t>
  </si>
  <si>
    <t>к доплате</t>
  </si>
  <si>
    <t>(руб.)</t>
  </si>
  <si>
    <r>
      <t>Руководитель организации</t>
    </r>
    <r>
      <rPr>
        <sz val="12"/>
        <rFont val="Times New Roman"/>
        <family val="1"/>
      </rPr>
      <t xml:space="preserve">  _____________________            _____________________ </t>
    </r>
  </si>
  <si>
    <t xml:space="preserve">                                                      (подпись)                                (расшифровка подписи)</t>
  </si>
  <si>
    <r>
      <t>Ответственное лицо</t>
    </r>
    <r>
      <rPr>
        <sz val="12"/>
        <rFont val="Times New Roman"/>
        <family val="1"/>
      </rPr>
      <t xml:space="preserve">               _____________________            _____________________</t>
    </r>
  </si>
  <si>
    <t xml:space="preserve">                                                      (подпись)                                  (расшифровка подписи)</t>
  </si>
  <si>
    <r>
      <t xml:space="preserve"> М.П.</t>
    </r>
    <r>
      <rPr>
        <sz val="11"/>
        <rFont val="Calibri"/>
        <family val="2"/>
      </rPr>
      <t xml:space="preserve"> </t>
    </r>
  </si>
  <si>
    <t xml:space="preserve">Поставщик Наименование организации                                                                       Покупатель  Наименование организации                                                                                                                                            </t>
  </si>
  <si>
    <t xml:space="preserve">Адрес: ____________________________                                                                                                     Адрес:_______________________________ </t>
  </si>
  <si>
    <t>Банковские реквизиты ______________                                                                           Банковские реквизиты _________________</t>
  </si>
  <si>
    <t>___________________________________                                                                       ____________________________________</t>
  </si>
  <si>
    <t>(ИНН) ____________________________                                                                         (ИНН)_______________________________</t>
  </si>
  <si>
    <t>Сумма выставленного счета  (руб.)</t>
  </si>
  <si>
    <t>Скорая помощь (вызов)</t>
  </si>
  <si>
    <t>Скорая помощь (подушевое)</t>
  </si>
  <si>
    <t>Акт сверки численности населения,</t>
  </si>
  <si>
    <t>прикрепленного на обслуживание к медицинской организации</t>
  </si>
  <si>
    <t>из них:</t>
  </si>
  <si>
    <t xml:space="preserve">Главный врач </t>
  </si>
  <si>
    <t>медицинской организации</t>
  </si>
  <si>
    <t>_________________________</t>
  </si>
  <si>
    <t>Директор страховой</t>
  </si>
  <si>
    <t>__________________________</t>
  </si>
  <si>
    <t>Согласовано:</t>
  </si>
  <si>
    <t xml:space="preserve"> - в возрасте от 0 до 1 год</t>
  </si>
  <si>
    <t xml:space="preserve"> мужчины</t>
  </si>
  <si>
    <t>человек</t>
  </si>
  <si>
    <t>женщины</t>
  </si>
  <si>
    <t xml:space="preserve">  - в возрасте от 1 до 4 лет</t>
  </si>
  <si>
    <t xml:space="preserve">  - в возрасте от 5 до 17 лет</t>
  </si>
  <si>
    <t xml:space="preserve">  - в возрасте от 18 до 54 лет</t>
  </si>
  <si>
    <t xml:space="preserve">   - в возрасте от 18 до 59 лет</t>
  </si>
  <si>
    <t xml:space="preserve">  - в возрасте от 55 лет и старше</t>
  </si>
  <si>
    <t xml:space="preserve">  - в возрасте от 60 лет и старше</t>
  </si>
  <si>
    <t>Приложение 19</t>
  </si>
  <si>
    <t>Общая численность прикрепленного населения, застрахованного по обязательному медицинскому страхованию:</t>
  </si>
  <si>
    <t>(наименование страховой медицинской организации)</t>
  </si>
  <si>
    <t>A16.26.093.002</t>
  </si>
  <si>
    <t>Факоэмульсификация с имплантацией интраокулярной линзы</t>
  </si>
  <si>
    <t>A22.26.004</t>
  </si>
  <si>
    <t>Лазерная корепраксия, дисцизия задней капсулы хрусталика</t>
  </si>
  <si>
    <t>A22.26.005</t>
  </si>
  <si>
    <t>Лазерная иридэктомия</t>
  </si>
  <si>
    <t>A22.26.006</t>
  </si>
  <si>
    <t>Лазергониотрабекулопунктура</t>
  </si>
  <si>
    <t>A22.26.007</t>
  </si>
  <si>
    <t>Фокальная лазерная коагуляция глазного дна</t>
  </si>
  <si>
    <t>A22.26.019</t>
  </si>
  <si>
    <t>Лазерная гониодесцеметопунктура</t>
  </si>
  <si>
    <t>A22.26.023</t>
  </si>
  <si>
    <t>Лазерная трабекулопластика</t>
  </si>
  <si>
    <t xml:space="preserve">Склеропластика </t>
  </si>
  <si>
    <t xml:space="preserve">Склеропластика с использованием трансплантатов </t>
  </si>
  <si>
    <t>A22.26.010</t>
  </si>
  <si>
    <t xml:space="preserve">Панретинальная лазерная коагуляция </t>
  </si>
  <si>
    <t>A16.12.006.001</t>
  </si>
  <si>
    <t>Удаление поверхностных вен нижней конечности</t>
  </si>
  <si>
    <t>A16.12.006.002</t>
  </si>
  <si>
    <t>Подапоневротическая перевязка анастомозов между поверхностными и глубокими венами голени</t>
  </si>
  <si>
    <t>A16.12.006.003</t>
  </si>
  <si>
    <t>Диссекция перфорантных вен с использованием видеоэндоскопических технологий</t>
  </si>
  <si>
    <t>A16.03.022.006</t>
  </si>
  <si>
    <t>Интрамедуллярный блокируемый остеосинтез</t>
  </si>
  <si>
    <t>Интрамедуллярный стержневой остеосинтез</t>
  </si>
  <si>
    <t>A16.03.024.007</t>
  </si>
  <si>
    <t>A16.03.024.008</t>
  </si>
  <si>
    <t>A16.03.024.009</t>
  </si>
  <si>
    <t>A16.03.024.010</t>
  </si>
  <si>
    <t>Реконструкция кости при ложном суставе бедра</t>
  </si>
  <si>
    <t xml:space="preserve">Эндартерэктомия каротидная </t>
  </si>
  <si>
    <t>Мастэктомия радикальная подкожная с алломаммопластикой</t>
  </si>
  <si>
    <t>Мастэктомия радикальная с реконструкцией TRAM-лоскутом</t>
  </si>
  <si>
    <t>Мастэктомия радикальная по Маддену с реконструкцией кожно-мышечным лоскутом и эндопротезированием</t>
  </si>
  <si>
    <t>Резекция молочной железы субтотальная с маммопластикой и эндопротезированием</t>
  </si>
  <si>
    <t>Приложение 20</t>
  </si>
  <si>
    <t>Операция 1</t>
  </si>
  <si>
    <t>Операция 2</t>
  </si>
  <si>
    <t>A16.30.002.001</t>
  </si>
  <si>
    <t>Оперативное лечение пупочной грыжи с использованием видеоэндоскопических технологий</t>
  </si>
  <si>
    <t>A16.30.002.002</t>
  </si>
  <si>
    <t>Оперативное лечение пупочной грыжи с использованием сетчатых имплантов</t>
  </si>
  <si>
    <t>A16.30.004.011</t>
  </si>
  <si>
    <t>Оперативное лечение грыжи передней брюшной стенки с использованием сетчатых имплантов</t>
  </si>
  <si>
    <t>A16.28.085</t>
  </si>
  <si>
    <t>Проникающая склерэктомия</t>
  </si>
  <si>
    <t>Реконструкция угла передней камеры глаза</t>
  </si>
  <si>
    <t>Приложение 22</t>
  </si>
  <si>
    <t>Посещение врача стоматолога (УЕТ)</t>
  </si>
  <si>
    <t>Приложение 12</t>
  </si>
  <si>
    <t>ГБУЗ РМ Республиканский онкологический диспансер</t>
  </si>
  <si>
    <t>Классификатор основных медицинских услуг по оказанию первичной медико-санитарной специализированной стоматологической помощи, оказанной в амбулаторных условиях, выраженной в условных единицах трудоемкости (УЕТ)</t>
  </si>
  <si>
    <t>Коэффициенты сложности лечения пациента</t>
  </si>
  <si>
    <t>Оплата по подушевому нормативу амбулаторно-поликлинической помощи на одного прикрепленного застрахованного по ОМС гражданина</t>
  </si>
  <si>
    <t>Тарифы на отдельные виды медицинских услуг,</t>
  </si>
  <si>
    <t>Тарифы на оплату медицинской помощи в рамках мероприятий при проведении диспансеризации определенных групп взрослого населения</t>
  </si>
  <si>
    <t>Виды сочетанных хирургических вмешательств</t>
  </si>
  <si>
    <t>Виды однотипных операций на парных органах</t>
  </si>
  <si>
    <t>Виды тяжелых сопутствующих патологий, осложнений заболеваний, сопутствующих заболеваний, влияющих на сложность лечения пациента</t>
  </si>
  <si>
    <t>ФКУЗ МСЧ-13 ФСИН России</t>
  </si>
  <si>
    <t>Приложение 16</t>
  </si>
  <si>
    <t>Гемодиафильтрация</t>
  </si>
  <si>
    <t>Комплексное посещение кабинета охраны зрения (детей)</t>
  </si>
  <si>
    <t>Цитологическое исследование мазков методом по Папаниколау (Пап-мазок)</t>
  </si>
  <si>
    <t>А08.20.012</t>
  </si>
  <si>
    <t>Перечень видов высокотехнологичной медицинской помощи, оказываемых за счет средств обязательного медицинского страхования медицинскими организациями Республики Мордовия</t>
  </si>
  <si>
    <t>Код вида</t>
  </si>
  <si>
    <t>Номер группы ВМП</t>
  </si>
  <si>
    <t>Наименование вида высокотехнологичной медицинской помощи</t>
  </si>
  <si>
    <t>Коды по МКБ Х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</si>
  <si>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образованиях головного мозга и каверномах функционально значимых зон головного мозга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</si>
  <si>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</si>
  <si>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C41.2, C41.4, C70.1, C72.0, C72.1, C72.8, C79.4, C79.5, C90.0, C90.2, D48.0, D16.6, D16.8, D18.0, D32.1, D33.4, D33.7, D36.1, D43.4, Q06.8, M85.5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</si>
  <si>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</si>
  <si>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Реконструктивные вмешательства на экстракраниальных отделах церебральных артерий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</si>
  <si>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</si>
  <si>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Комплексная и высокодозная химиотерапия (включая эпигеномую терапию) острых лейкозов, высокозлокачественных лимфом, рецидивов и рефрактерных форм лимфопроферативных и миелопролиферативных заболеваний, в т.ч.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детей.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</si>
  <si>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</si>
  <si>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</si>
  <si>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 том числе с применением комплексного офтальмологического обследования под общей анестезией</t>
  </si>
  <si>
    <t>I44.1, I44.2, I45.2, I45.3, I45.6, I46.0, I47.0, I47.1, I47.2, I47.9, I48, I49.0, I49.5, Q22.5, Q24.6</t>
  </si>
  <si>
    <t>Травматология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</si>
  <si>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</si>
  <si>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М00, М01, М03.0, М12.5, М17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</si>
  <si>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 синтетическими и биологическими материалами</t>
  </si>
  <si>
    <t>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</si>
  <si>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 суставов конечностей</t>
  </si>
  <si>
    <t xml:space="preserve">Оперативное вмешательство на органах мочеполовой системы с использованием лапароскопической техники </t>
  </si>
  <si>
    <t>Реконструктивно-пластические операции при врожденных пороках развития черепно-челюстно-лицевой области</t>
  </si>
  <si>
    <t>L91, M96, M95.0</t>
  </si>
  <si>
    <t>D 11.0</t>
  </si>
  <si>
    <t xml:space="preserve"> D 11.9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</si>
  <si>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</si>
  <si>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Выхаживание новорожденных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</si>
  <si>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Р05.0, Р05.1, Р07</t>
  </si>
  <si>
    <t>Реконструктивные операции на звукопроводящем аппарате среднего уха</t>
  </si>
  <si>
    <t>Хирургическое лечение доброкачественных новообразований околоносовых пазух, основания черепа и среднего уха</t>
  </si>
  <si>
    <t>J32.3</t>
  </si>
  <si>
    <t>Реконструктивно-пластическое восстаноление  функций гортани и трахеи</t>
  </si>
  <si>
    <t>Приложение 23</t>
  </si>
  <si>
    <t>Комбинированное лечение злокачественых новобразований,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</si>
  <si>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ГБУЗ РМ "Зубово-Полянская РБ"</t>
  </si>
  <si>
    <t>ГБУЗ РМ "Краснослободская МБ"</t>
  </si>
  <si>
    <t>ГБУЗ РМ "Торбеевская МБ"</t>
  </si>
  <si>
    <t>НУЗ "Узловая б-ца на ст. Рузаевка ОАО РЖД"</t>
  </si>
  <si>
    <t xml:space="preserve"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</si>
  <si>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замещением его с помощью сложного челюстно-лицевого протезирования</t>
  </si>
  <si>
    <t>B03.029.001</t>
  </si>
  <si>
    <t>Консультативный прием врача- терапевта</t>
  </si>
  <si>
    <t>Заместитель Директора</t>
  </si>
  <si>
    <t xml:space="preserve"> +</t>
  </si>
  <si>
    <t>Диспансеризация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</si>
  <si>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 xml:space="preserve">Код </t>
  </si>
  <si>
    <t>ГБУЗ РМ "Ардатовская ЦРБ"</t>
  </si>
  <si>
    <t>23,131</t>
  </si>
  <si>
    <t>ГБУЗ РМ "Ичалковская РБ"</t>
  </si>
  <si>
    <t>25,132</t>
  </si>
  <si>
    <t>26,128</t>
  </si>
  <si>
    <t>ГБУЗ РМ  "Комсомольская МБ"</t>
  </si>
  <si>
    <t>27,41</t>
  </si>
  <si>
    <t>28,133</t>
  </si>
  <si>
    <t>ГБУЗ РМ "Темниковская РБ"</t>
  </si>
  <si>
    <t>62,134</t>
  </si>
  <si>
    <t>ГБУЗ РМ "Респуб. гериатрический центр"</t>
  </si>
  <si>
    <t>ГБУЗ РМ "Респ. клинич. больница № 5"</t>
  </si>
  <si>
    <t>126,127</t>
  </si>
  <si>
    <t>ГБУЗ РМ "Городская поликлиника № 15"</t>
  </si>
  <si>
    <t>ГБУЗ РМ "Детская городская  поликл. № 1"</t>
  </si>
  <si>
    <t>ГБУЗ РМ "Детская городская  поликл. № 2"</t>
  </si>
  <si>
    <t>ГБУЗ РМ "Детская городская  поликл. № 3"</t>
  </si>
  <si>
    <t>ГБУЗ РМ "Детская городская  поликл. № 4"</t>
  </si>
  <si>
    <t>ГБУЗ РМ "Кочкуровская поликлиника"</t>
  </si>
  <si>
    <t>ГБУЗ РМ "Поликлиника №2"</t>
  </si>
  <si>
    <t>G91, G93.0, Q03</t>
  </si>
  <si>
    <t>R13.058.004</t>
  </si>
  <si>
    <t>ГБУЗ РМ  "Поликлиника № 2"</t>
  </si>
  <si>
    <t>ГБУЗ РМ  "Ромодановская поликлиника"</t>
  </si>
  <si>
    <t>S72.1, М84.1</t>
  </si>
  <si>
    <t xml:space="preserve"> М16.1</t>
  </si>
  <si>
    <t>Подушевое финансирование скорой медицинской помощи на одного прикрепленного застрахованного по ОМС гражданина</t>
  </si>
  <si>
    <t>Немелкоклеточный ранний центральный рак легкого</t>
  </si>
  <si>
    <t>Ранний рак трахеи</t>
  </si>
  <si>
    <t>Стенозирующий рак трахеи</t>
  </si>
  <si>
    <t>Стенозирующий центральный рак легкого (ТЗ-4NxMx)</t>
  </si>
  <si>
    <t>С33, С34</t>
  </si>
  <si>
    <t>А11.12.003.001</t>
  </si>
  <si>
    <t>Средневзвешенный интегрированный коэффициент дифференциации подушевого норматива финансирования скорой медицинской помощи</t>
  </si>
  <si>
    <t>Коэффициент дифференциации по уровню расходов на содержание имущества МО</t>
  </si>
  <si>
    <t>Коэффициент дифференциации, учитывающий достижение целевых показателей уровня з/п МО, установленных "дорожными картами"</t>
  </si>
  <si>
    <t>Половозрастной коэффициент дифференциации подушевого норматива</t>
  </si>
  <si>
    <t>Коэффициент дифференциации средний радиус территории обслуживания</t>
  </si>
  <si>
    <t>Коэффициент дифференциации, учитывающий особенности расселения и плотность населения</t>
  </si>
  <si>
    <t>R13.015.001</t>
  </si>
  <si>
    <t>Уровень оказания амбулаторно-поликлинической помощи</t>
  </si>
  <si>
    <t>Уровень оказания стационарозамещающей помощи</t>
  </si>
  <si>
    <t>Коэффициенты дифференциации по скорой медицинской помощи</t>
  </si>
  <si>
    <t>Интегрированный коэффициент дифференциации подушевого норматива</t>
  </si>
  <si>
    <t>Коэффициент дифференциации, учитывающий особенности расселения и плотность прикрепленного населения</t>
  </si>
  <si>
    <t>Коэффициент дифференциации по уровню расходов на содержание отдельных структурных подразделений (ФАПов, мед.пунктов, кабинетов ВОП)</t>
  </si>
  <si>
    <t>Дифференцированный подушевой норматив финансирования скорой медицинской помощи</t>
  </si>
  <si>
    <t>"Поправочные интегрированные коэффициенты дифференциации подушевого норматива амбулаторно-поликлинической помощи"</t>
  </si>
  <si>
    <t>Подушевой норматив финансирования (средний), рублей</t>
  </si>
  <si>
    <t>Метастатическое поражение плевры</t>
  </si>
  <si>
    <t>C16</t>
  </si>
  <si>
    <t>Опухоли легкого (I-III стадия)</t>
  </si>
  <si>
    <t>C34</t>
  </si>
  <si>
    <t>А12.05.013</t>
  </si>
  <si>
    <t>Хромосомный набор человека - кариотип (при бесплодии,врожденных пороках развития у ребенка, задержки умственного и физического развития ребенка, подозрении на хромосомную болезнь на основании клинических симптомов, подозрении на синдромы, характеризующиеся хромосомной нестабильностью, гемобластозы и онкологические заболевания)</t>
  </si>
  <si>
    <t>R13.069.002</t>
  </si>
  <si>
    <t>Диагностическое выскабливание полости матки и цервикального канала</t>
  </si>
  <si>
    <t>Скорая медицинская помощь</t>
  </si>
  <si>
    <t>Список медицинских организаций Республики Мордовия по уровням, видам и способам оплаты медицинской помощи</t>
  </si>
  <si>
    <t>Способы оплаты амбулаторно-поликлинической помощи</t>
  </si>
  <si>
    <t>оплата по подушевому финансированию</t>
  </si>
  <si>
    <t>оплата за медицинскую услугу</t>
  </si>
  <si>
    <t>ГБУЗ РМ "Комсомольская МБ "</t>
  </si>
  <si>
    <t>Неотложная помощь на дому (стоматология)</t>
  </si>
  <si>
    <t>R13.065.001</t>
  </si>
  <si>
    <t>Сложность лечения пациента, связанная с возрастом (госпитализация детей до 1 года)*</t>
  </si>
  <si>
    <t>Сложность лечения пациента, связанная с возрастом (госпитализация детей от 1 до 4)</t>
  </si>
  <si>
    <t>Значения КСЛП</t>
  </si>
  <si>
    <t>Операции на женских половых органах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</si>
  <si>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</si>
  <si>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</si>
  <si>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на женских половых органах при злокачественных новообразованиях (уровень 1)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</si>
  <si>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</si>
  <si>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</si>
  <si>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</si>
  <si>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</si>
  <si>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</si>
  <si>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</si>
  <si>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</si>
  <si>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</si>
  <si>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</si>
  <si>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</si>
  <si>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</si>
  <si>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</si>
  <si>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</si>
  <si>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</si>
  <si>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</si>
  <si>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</si>
  <si>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Комплексное лечение с применением препаратов иммуноглобулина</t>
  </si>
  <si>
    <t>Медицинская реабилитация детей с нарушениями слуха без замены речевого процессора системы кохлеарной имплантации</t>
  </si>
  <si>
    <t>Вирусный гепатит B хронический, лекарственная терапия</t>
  </si>
  <si>
    <t>Медицинская реабилитация детей после хирургической коррекции врожденных пороков развития органов и систем</t>
  </si>
  <si>
    <t>Сверхдлительные сроки госпитализации, обусловленные медицинскими показаниями (методика расчета КСЛП представлена в Инструкции)</t>
  </si>
  <si>
    <t>Стоимость  1 услуги (руб).</t>
  </si>
  <si>
    <t>Наименование услуг</t>
  </si>
  <si>
    <t>Возраст</t>
  </si>
  <si>
    <t>Мужчины</t>
  </si>
  <si>
    <t>Женщины</t>
  </si>
  <si>
    <t>A16.22.001</t>
  </si>
  <si>
    <t>Гемитиреоидэктомия</t>
  </si>
  <si>
    <t>Мастэктомия</t>
  </si>
  <si>
    <t>A16.28.071.001</t>
  </si>
  <si>
    <t>Иссечение кисты почки лапароскопическое</t>
  </si>
  <si>
    <t>A16.08.013.001</t>
  </si>
  <si>
    <t>Пластика носовой перегородки с использованием видеоэндоскопических технологий</t>
  </si>
  <si>
    <t>A16.26.093</t>
  </si>
  <si>
    <t>Факоэмульсификация без интраокулярной линзы. Факофрагментация, факоаспирация</t>
  </si>
  <si>
    <t>A16.30.001</t>
  </si>
  <si>
    <t>Оперативное лечение пахово-бедренной грыжи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</si>
  <si>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</si>
  <si>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</si>
  <si>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A16.30.001.002</t>
  </si>
  <si>
    <t>Оперативное лечение пахово-бедренной грыжи с использованием сетчатых имплантов</t>
  </si>
  <si>
    <t>A16.20.011.002</t>
  </si>
  <si>
    <t>Тотальная гистерэктомия (экстирпация матки) с придатками лапаротомическая</t>
  </si>
  <si>
    <t>A16.20.001.001</t>
  </si>
  <si>
    <t>Удаление кисты яичника с использованием видеоэндоскопических технологий</t>
  </si>
  <si>
    <t>Трансуретральная эндоскопическая цистолитотрипсия</t>
  </si>
  <si>
    <t>A16.08.017.001</t>
  </si>
  <si>
    <t>Гайморотомия с использованием видеоэндоскопических технологий</t>
  </si>
  <si>
    <t>A16.26.069</t>
  </si>
  <si>
    <t>A16.26.073.003</t>
  </si>
  <si>
    <t>A16.26.115</t>
  </si>
  <si>
    <t>Удаление силиконового масла (или иного высомолекулярного соединения) из витреальной полости</t>
  </si>
  <si>
    <t>A16.26.146</t>
  </si>
  <si>
    <t>A16.26.049</t>
  </si>
  <si>
    <t xml:space="preserve">Лазерный трабекулоспазис                       </t>
  </si>
  <si>
    <t>Остеосинтез с использованием биодеградируемых материалов</t>
  </si>
  <si>
    <t>Реконструкция кости. Остеотомия кости с использованием комбинируемых методов фиксации</t>
  </si>
  <si>
    <t>Отсроченная реконструкция молочной железы с использованием эндопротеза</t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</si>
  <si>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Гемофилия (D66; D67; D68.0);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</si>
  <si>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Муковисцидоз (Е84);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</si>
  <si>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Гипофизарный нанизм (Е23.0);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</si>
  <si>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Рассеянный склероз (G35);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</si>
  <si>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Болезнь Гоше (Е75.5);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</si>
  <si>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Злокачественные новообразования лимфоидной, кроветворной и родственных им тканей (С92.1; С88.0; С90.0; С82; С83.0; С83.1; С83.3; С83.4; С83.8; С83.9; С84.5; С85; С91.1);</t>
    </r>
  </si>
  <si>
    <t>I60, I61, I62; Q28.2</t>
  </si>
  <si>
    <t>M84.8, М85.0, М85.5, Q01, Q67.2, Q67.3, Q75.0, Q75.2, Q75.8, Q87.0, S02.1, S02.2, S02.7 - S02.9, Т90.2, T88.8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</si>
  <si>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
Повторные ликворошунтирующие операции при осложненном течении заболевания у взрослых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</si>
  <si>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у детей
Повторные ликворошунтирующие операции при осложненном течении заболевания у детей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</si>
  <si>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</si>
  <si>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Стенозирующие злокачественные новообразования пищевода, желудка, двенадцатиперстной кишки, ободочной кишки, ректосигмовидного соединения, прямой кишки, заднего прохода и анального канала</t>
  </si>
  <si>
    <t>Пациенты со злокачественными новообразованиями пищевода и желудка,подвергшиеся хирургическому лечению пострезекционными состояниями (синдром приводящей петли, синдром отводящей петли, демпинг-синдром, рубцовые деформации анастомозов)</t>
  </si>
  <si>
    <t>С78.1, С38.4, С38.8, С45.0, С78.2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</si>
  <si>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</si>
  <si>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C50</t>
  </si>
  <si>
    <t>C 81-С90, С91.0, С 91.5-С91.9, С92, С93, С94.0, С94.2-94.7, С95, С96.9, С00-С14, С15-С21, С22, С23-С26, С30-С32, С34, С37, С38, С39, С40, С41, С45, С46, С47, С48, С49, С51-С58, С60, С61, С62, С63, С64, С65, С66, С67, С68, С69, С71, С72,  С73, С74,  С75, С76,  С77, С78,  С79</t>
  </si>
  <si>
    <t>Транспупиллярная, микроинвазивная энергетическая оптико-реконструктивная, интравитреальная 23-27 гейджевая хирургия при витриоретинальной патологии различного генеза</t>
  </si>
  <si>
    <t>H02.0 - H02.5, Н04.0 - H04.6, Н05.0 - H05.5, Н11.2, H21.5, H27.0, H27.1, Н26.0 - Н26.9, Н31.3, Н40.3, S00.1, S00.2, S02.30, S02.31, S02.80, S02.81, S04.0 - S04.5, S05.0 - S05.9, T26.0 - T26.9, Н44.0 - Н44.8, T85.2, T85.3, T90.4, T95.0, T95.8</t>
  </si>
  <si>
    <t>H26.0, H26.1, H26.2, H26.4, H27.0, H33.0, H33.2 - H33.5, Н35.1, H40.3, H40.4, H40.5, H43.1, H43.3, Н49.9, Q10.0, Q10.1, Q10.4 - Q10.7, Q11.1, Q12.0, Q12.1, Q12.3, Q12.4, Q12.8, Q13.0, Q13.3, Q13.4, Q13.8, Q14.0, Q14.1, Q14.3, Q15.0, H02.0 - Н02.5, Н04.5, Н05.3, Н11.2</t>
  </si>
  <si>
    <t>I20.0, I21.0, I21.1, I21.2, I21.3, I21.9, I22</t>
  </si>
  <si>
    <t>I20.0, I21.4, I21.9, I22</t>
  </si>
  <si>
    <t>S70.7, S70.9, S71, S72, S77, S79, S42, S43, S47, S49, S50, М99.9, M21.6, M95.1, М21.8, M21.9, Q66, Q78, M86, G11.4, G12.1, G80.9, G80.1, G80.2, М25.3, М91, М95.8, Q65.0, Q65.1, Q65.3, Q65.4, Q65.8, М16.2, М16.3, М92, М24.6</t>
  </si>
  <si>
    <t>T84, S12.0, S12.1, S13, S19, S22.0, S22.1, S23, S32.0, S32.1, S33, T08, T09, T85, T91, M80, M81, М82, M86, M85, M87, M96, M99, Q67, Q76.0, Q76.1, Q76.4, Q77, Q76.3</t>
  </si>
  <si>
    <t>N28.1, Q61.0, N13.0, N13.1, N13.2, N28, I86.1</t>
  </si>
  <si>
    <t>Р22, Р23, Р36, Р10.0, Р10.1, Р10.2, Р10.3, Р10.4, Р10.8, Р11.1, Р11.5, Р52.1, Р52.2, Р52.4, Р52.6, Р90.0, Р91.0, Р91.2, Р91.4, Р91.5</t>
  </si>
  <si>
    <t>H66.1, H66.2, Q16, H80.0, H80.1, H80.9, H74.1, H74.2, H74.3, H90</t>
  </si>
  <si>
    <t>J38.6, D14.1, D14.2, J38.0, J38.3, R49.0, R49.1</t>
  </si>
  <si>
    <t>ООО "Б.БРАУН АВИТУМ РУССЛАНД КЛИНИКС"</t>
  </si>
  <si>
    <t xml:space="preserve"> + </t>
  </si>
  <si>
    <t>Приложение 26</t>
  </si>
  <si>
    <t>амбулаторно-поликлиническими отделениями (подразделениями)  медицинских организаций РМ  (посещения, обращения, УЕТ)</t>
  </si>
  <si>
    <t>Приложение 24</t>
  </si>
  <si>
    <t>Приложение 25</t>
  </si>
  <si>
    <t xml:space="preserve">Пациенты со злокачественными новообразованиями желудка, подвергшиеся хирургическому лечению с различными пострезекционными состояниями (синдром приводящей петли, синдром отводящей петли, демпинг-синдром, рубцовые деформации анастомозов), злокачественные новообразования желудка (I - IV стадия). </t>
  </si>
  <si>
    <t>Приложение 3</t>
  </si>
  <si>
    <t>прикрепленного на обслуживание к медицинской организации, подлежащего диспансеризации и профосмотру</t>
  </si>
  <si>
    <t xml:space="preserve">по состоянию на </t>
  </si>
  <si>
    <t>___________</t>
  </si>
  <si>
    <t>20__г. (01.01,01.04,01.07,01.10)</t>
  </si>
  <si>
    <t>Общая численность прикрепленного населения, застрахованного по обязательному медицинскому страхованию - ______ , в том числе:</t>
  </si>
  <si>
    <t>1. подлежащего диспансеризации:</t>
  </si>
  <si>
    <t>2. подлежащего профосмотру:</t>
  </si>
  <si>
    <t>18-59 лет</t>
  </si>
  <si>
    <t>18-54 лет</t>
  </si>
  <si>
    <t>Старше 59 лет</t>
  </si>
  <si>
    <t>Старше 54 лет</t>
  </si>
  <si>
    <t>ГБУЗ Республики Мордовия «Республиканская клиническая больница № 1»</t>
  </si>
  <si>
    <t>С61</t>
  </si>
  <si>
    <t>ГБУЗ РМ Республиканская клиническая больница № 3</t>
  </si>
  <si>
    <t>ГБУЗ РМ "Поликлиника № 4"</t>
  </si>
  <si>
    <t>ГБУЗ Республики Мордовия «Поликлиника № 4»</t>
  </si>
  <si>
    <t xml:space="preserve">Комплексное посещение Центра Здоровья  </t>
  </si>
  <si>
    <t xml:space="preserve">   -  первичное</t>
  </si>
  <si>
    <t xml:space="preserve">   -  повторное</t>
  </si>
  <si>
    <t>"Поправочные интегрированные коэффициенты дифференциации и стоимости подушевого норматива амбулаторно-поликлинической помощи"</t>
  </si>
  <si>
    <t>Приложение 27</t>
  </si>
  <si>
    <t>"Половозрастные коэффициенты дифференциации подушевого норматива финансирования амбулаторной и скорой медицинской помощи"</t>
  </si>
  <si>
    <t>ГБУЗ Республики Мордовия «Республиканский онкологический диспансер»</t>
  </si>
  <si>
    <t>А16.07.002.010</t>
  </si>
  <si>
    <t>A16.07.008.002</t>
  </si>
  <si>
    <t>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электрокардиограммы)</t>
  </si>
  <si>
    <t>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электрокардиограммы)</t>
  </si>
  <si>
    <t>Информация о численности населения,</t>
  </si>
  <si>
    <t>1.1. Возраст (полных лет)</t>
  </si>
  <si>
    <t>1.2. специальная группа:</t>
  </si>
  <si>
    <t>Описание и интерпретация рентгенографических  изображений</t>
  </si>
  <si>
    <t>B01.065.003</t>
  </si>
  <si>
    <t>Прием (осмотр, консультация)  зубного врача первичный</t>
  </si>
  <si>
    <t>B01.065.004</t>
  </si>
  <si>
    <t>Прием (осмотр, консультация)  зубного врача повторный</t>
  </si>
  <si>
    <t>B04.065.003</t>
  </si>
  <si>
    <t>Диспансерный прием (осмотр, консультация) зубного врача</t>
  </si>
  <si>
    <t>B04.065.004</t>
  </si>
  <si>
    <t>Профилактический прием (осмотр, консультация) зубного врача</t>
  </si>
  <si>
    <t>B01.065.005</t>
  </si>
  <si>
    <t>Прием (осмотр, консультация) 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</si>
  <si>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</si>
  <si>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</si>
  <si>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Применение метода серебрения зуба</t>
  </si>
  <si>
    <t>Наложение иммобилизационной повязки при вывихах  (подвывихах) зубов</t>
  </si>
  <si>
    <t>А11.07.005</t>
  </si>
  <si>
    <t>A11.07.013</t>
  </si>
  <si>
    <t>A11.07.014</t>
  </si>
  <si>
    <t>A11.07.015</t>
  </si>
  <si>
    <t>A11.07.016</t>
  </si>
  <si>
    <t>A11.07.018</t>
  </si>
  <si>
    <t>A11.07.019</t>
  </si>
  <si>
    <t>A11.07.020</t>
  </si>
  <si>
    <t>A15.01.003</t>
  </si>
  <si>
    <t>Наложение повязки при операции в челюстно-лицевой области</t>
  </si>
  <si>
    <t>A16.01.012</t>
  </si>
  <si>
    <t>A16.01.016</t>
  </si>
  <si>
    <t>A16.01.030</t>
  </si>
  <si>
    <t>A16.04.018</t>
  </si>
  <si>
    <t>Вправление вывиха сустава</t>
  </si>
  <si>
    <t>Лечение перикоронита (промывание, рассечение и/или иссечение капюшона)</t>
  </si>
  <si>
    <t>Удаление камней из протоков слюнных желез</t>
  </si>
  <si>
    <t>B01.054.001</t>
  </si>
  <si>
    <t>Ионофорез при патологии полости рта и зубов</t>
  </si>
  <si>
    <t>Антропометрические исследования</t>
  </si>
  <si>
    <t>Детский кардиолог</t>
  </si>
  <si>
    <t>Детский ревматолог</t>
  </si>
  <si>
    <t>R13.040.002</t>
  </si>
  <si>
    <t>Прием (осмотр, консультация) врача-детского ревматолога первичный</t>
  </si>
  <si>
    <t>R13.040.004</t>
  </si>
  <si>
    <t>Прием (осмотр, консультация) врача-детского ревматолога повторный</t>
  </si>
  <si>
    <t>R13.040.006</t>
  </si>
  <si>
    <t>Профилактический прием (осмотр, консультация) врача-детского ревматолога</t>
  </si>
  <si>
    <t>R13.040.007</t>
  </si>
  <si>
    <t>Консультативный прием врача - детского ревматолога</t>
  </si>
  <si>
    <t>Базовая стоимость</t>
  </si>
  <si>
    <t>B01.044.001</t>
  </si>
  <si>
    <t>Приложение 10.1</t>
  </si>
  <si>
    <t xml:space="preserve">Применение тромболитической терапии </t>
  </si>
  <si>
    <t>1 стент</t>
  </si>
  <si>
    <t>2 стента</t>
  </si>
  <si>
    <t>3 стента</t>
  </si>
  <si>
    <t>Вызов скорой медицинской помощи</t>
  </si>
  <si>
    <t>В01.005.002</t>
  </si>
  <si>
    <t>Прием (осмотр, консультация)врача-гематолога повторный</t>
  </si>
  <si>
    <t xml:space="preserve">Опрос (анкетирование) </t>
  </si>
  <si>
    <t xml:space="preserve">Антропометрия </t>
  </si>
  <si>
    <t xml:space="preserve">Определение уровня глюкозы в крови натощак </t>
  </si>
  <si>
    <t xml:space="preserve">Определение уровня общего холестерина в крови </t>
  </si>
  <si>
    <t>Определение простат-специфического антигена (ПСА) в крови</t>
  </si>
  <si>
    <t>Прием (осмотр) врачом-терапевтом, по завершению исследований первого этапа диспансеризации, проводимых с периодичностью 1 раз в 3 года</t>
  </si>
  <si>
    <t>Прием (осмотр) врачом-терапевтом, по завершению исследований первого этапа диспансеризации, проводимых с периодичностью 1 раз в 2 года</t>
  </si>
  <si>
    <t xml:space="preserve">Определение абсолютного суммарного сердечно-сосудистого риска </t>
  </si>
  <si>
    <t>Маммография обеих молочных желез в двух прекциях</t>
  </si>
  <si>
    <t>Осмотр фельдшером (акушеркой), включая взятие мазка  с  шейки матки, цитологическое исследование мазка  с  шейки матки</t>
  </si>
  <si>
    <t>49 лет</t>
  </si>
  <si>
    <t>53 года</t>
  </si>
  <si>
    <t>55 лет</t>
  </si>
  <si>
    <t>59 лет</t>
  </si>
  <si>
    <t>61 год</t>
  </si>
  <si>
    <t>65 лет</t>
  </si>
  <si>
    <t>67 лет</t>
  </si>
  <si>
    <t>71 год</t>
  </si>
  <si>
    <t>73 года</t>
  </si>
  <si>
    <t xml:space="preserve">Дуплексное сканирование брахицефальных артерий </t>
  </si>
  <si>
    <t xml:space="preserve">Осмотр (консультация) врачом-хирургом или врачом-урологом </t>
  </si>
  <si>
    <t>Осмотр (консультация) врачом-хирургом или врачом-колопроктологом, включая проведение ректороманоскории</t>
  </si>
  <si>
    <t xml:space="preserve">Колоноскопия </t>
  </si>
  <si>
    <t xml:space="preserve">Спирометрия </t>
  </si>
  <si>
    <t>Осмотр (консультация) врачом-акушером-гинекологом</t>
  </si>
  <si>
    <t xml:space="preserve">Осмотр (консультация) врачом-офтальмологом </t>
  </si>
  <si>
    <t>Прием (осмотр) врача-терапевта</t>
  </si>
  <si>
    <t xml:space="preserve">Проведение индивидуального или группового профилактическое консультирование </t>
  </si>
  <si>
    <t>50 лет</t>
  </si>
  <si>
    <t>52 года</t>
  </si>
  <si>
    <t>56 лет</t>
  </si>
  <si>
    <t>58 лет</t>
  </si>
  <si>
    <t>62 года</t>
  </si>
  <si>
    <t>64 года</t>
  </si>
  <si>
    <t>70 год</t>
  </si>
  <si>
    <t>68 лет</t>
  </si>
  <si>
    <t>Осмотр (консультация) врачом-оториноларингологом</t>
  </si>
  <si>
    <t xml:space="preserve">                 4 года, 5 лет, 8 лет, 9 лет, 11 лет, 12 лет</t>
  </si>
  <si>
    <t xml:space="preserve">                 2 месяца</t>
  </si>
  <si>
    <t xml:space="preserve">                 3 месяца</t>
  </si>
  <si>
    <t xml:space="preserve">                 13 лет</t>
  </si>
  <si>
    <t xml:space="preserve">                 2 года</t>
  </si>
  <si>
    <t xml:space="preserve">                 14 лет</t>
  </si>
  <si>
    <t xml:space="preserve">                 7 лет</t>
  </si>
  <si>
    <t xml:space="preserve">                 12 месяцев</t>
  </si>
  <si>
    <t xml:space="preserve">                 новорожденный</t>
  </si>
  <si>
    <t xml:space="preserve">                 3 года</t>
  </si>
  <si>
    <t xml:space="preserve">                17 лет</t>
  </si>
  <si>
    <t xml:space="preserve">                 1 месяц</t>
  </si>
  <si>
    <t xml:space="preserve">                16 лет</t>
  </si>
  <si>
    <t xml:space="preserve">                6 лет</t>
  </si>
  <si>
    <t xml:space="preserve">               15 лет</t>
  </si>
  <si>
    <t>Услуга</t>
  </si>
  <si>
    <t>Условия оказания</t>
  </si>
  <si>
    <t>Гемодиализ интермиттирующий высокопоточный</t>
  </si>
  <si>
    <t>Перитонеальный диализ</t>
  </si>
  <si>
    <t>Перитонеальный диализ с использованием автоматизированных технологий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</si>
  <si>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</si>
  <si>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Панкреатит с синдромом органной дисфункции</t>
  </si>
  <si>
    <t>Анемии (уровень 1)</t>
  </si>
  <si>
    <t>Анемии (уровень 2)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</si>
  <si>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</si>
  <si>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</si>
  <si>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</si>
  <si>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</si>
  <si>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</si>
  <si>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</si>
  <si>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</si>
  <si>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</si>
  <si>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</si>
  <si>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</si>
  <si>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Другие болезни эндокринной системы, дети (уровень 1)</t>
  </si>
  <si>
    <t>Другие болезни эндокринной системы, дети (уровень 2)</t>
  </si>
  <si>
    <t>Сепсис с синдромом органной дисфункции</t>
  </si>
  <si>
    <t>Грипп, вирус гриппа идентифицирован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</si>
  <si>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</si>
  <si>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</si>
  <si>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</si>
  <si>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</si>
  <si>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</si>
  <si>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</si>
  <si>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</si>
  <si>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Эпилепсия, судороги (уровень 1)</t>
  </si>
  <si>
    <t>Эпилепсия, судороги (уровень 2)</t>
  </si>
  <si>
    <t>Инфаркт мозга (уровень 1)</t>
  </si>
  <si>
    <t>Инфаркт мозга (уровень 2)</t>
  </si>
  <si>
    <t>Инфаркт мозга (уровень 3)</t>
  </si>
  <si>
    <t>Формирование, имплантация, реконструкция, удаление, смена доступа для диализа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</si>
  <si>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</si>
  <si>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</si>
  <si>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</si>
  <si>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</si>
  <si>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</si>
  <si>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</si>
  <si>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</si>
  <si>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</si>
  <si>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</si>
  <si>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</si>
  <si>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</si>
  <si>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</si>
  <si>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</si>
  <si>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</si>
  <si>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Доброкачественные новообразования, новообразования in situ органов дыхания, других и неуточненных органов грудной клетки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</si>
  <si>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</si>
  <si>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</si>
  <si>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</si>
  <si>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</si>
  <si>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Отравления и другие воздействия внешних причин с синдромом органной дисфункции</t>
  </si>
  <si>
    <t>Госпитализация в диагностических целях с постановкой/ подтверждением диагноза злокачественного новообразования</t>
  </si>
  <si>
    <t>Операции на мужских половых органах, взрослые (уровень 1)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</si>
  <si>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</si>
  <si>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</si>
  <si>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</si>
  <si>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</si>
  <si>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новообразования, новообразования in situ кожи, жировой ткани и другие болезни кожи</t>
  </si>
  <si>
    <t>Ожоги (уровень 4,5) с синдромом органной дисфункции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</si>
  <si>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</si>
  <si>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</si>
  <si>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</si>
  <si>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Факторы, влияющие на состояние здоровья населения и обращения в учреждения здравоохранения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</si>
  <si>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</si>
  <si>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</si>
  <si>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</si>
  <si>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</si>
  <si>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</si>
  <si>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</si>
  <si>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</si>
  <si>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</si>
  <si>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Гериатрия</t>
  </si>
  <si>
    <t>Старческая астения</t>
  </si>
  <si>
    <t>Гериартрия</t>
  </si>
  <si>
    <t>Болезни крови (уровень 1)</t>
  </si>
  <si>
    <t>Болезни крови (уровень 2)</t>
  </si>
  <si>
    <t>Болезни системы кровообращения с применением инвазивных методов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</si>
  <si>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</si>
  <si>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Лекарственная терапия у пациентов, получающих диализ</t>
  </si>
  <si>
    <t>Заболевания опорно-двигательного аппарата, травмы, болезни мягких тканей</t>
  </si>
  <si>
    <t>Операции на желчном пузыре и желчевыводящих путях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</si>
  <si>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</si>
  <si>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</si>
  <si>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</si>
  <si>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</si>
  <si>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</si>
  <si>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взрослый прием</t>
  </si>
  <si>
    <t>детский прием</t>
  </si>
  <si>
    <t>Инфильтрационная анестезия</t>
  </si>
  <si>
    <t>A06.30.002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</si>
  <si>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</si>
  <si>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</si>
  <si>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</si>
  <si>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</si>
  <si>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A11.07. 026</t>
  </si>
  <si>
    <t>Взятие образца биологического материала из очагов поражения органов рта</t>
  </si>
  <si>
    <t>Инъекционное введение лекарственных препаратов в челюстно-лицевую область</t>
  </si>
  <si>
    <t>Электроодонтометрия зуба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</si>
  <si>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</si>
  <si>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</si>
  <si>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</si>
  <si>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</si>
  <si>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B04.064.001</t>
  </si>
  <si>
    <t>Диспансерный прием (осмотр, консультация) врача-стоматолога детского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</si>
  <si>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</si>
  <si>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</si>
  <si>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</si>
  <si>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</si>
  <si>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B04.065.005</t>
  </si>
  <si>
    <t>Диспансерный прием (осмотр, консультация) врача-стоматолога</t>
  </si>
  <si>
    <t>Диспансерный прием (осмотр, консультация) врача-стоматолога-терапевта</t>
  </si>
  <si>
    <t>Введение лекарственных препаратов в пародонтальный карман</t>
  </si>
  <si>
    <t>Аппликация лекарственного препарата на слизистую оболочку полости рта</t>
  </si>
  <si>
    <r>
      <t>Профессиональная гигиена полости рта и зубов</t>
    </r>
    <r>
      <rPr>
        <vertAlign val="superscript"/>
        <sz val="12"/>
        <rFont val="Times New Roman"/>
        <family val="1"/>
      </rPr>
      <t>1</t>
    </r>
  </si>
  <si>
    <t>Сошлифовывание твердых тканей зуба</t>
  </si>
  <si>
    <r>
      <t>Восстановление зуба пломбой I, II, III, V, VI  класс по Блэку с использованием стоматологических цементов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</si>
  <si>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I, II, III, V,VI  класс по  Блэку с использованием  материалов химического отверждения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</si>
  <si>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с нарушением контактного пункта II, III класс по  Блэку  с использованием стоматологических  цементов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</si>
  <si>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с нарушением контактного пункта II, III класс по Блэку с использованием  материалов химического отверждения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</si>
  <si>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пломбой IV класс по Блэку с использованием  стеклоиномерных  цементов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</si>
  <si>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пломбой IV класс по Блэку с использованием  материалов химического отверждения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</si>
  <si>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из амальгамы I, V класс по Блэку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</si>
  <si>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из амальгамы II класс по Блэку</t>
    </r>
    <r>
      <rPr>
        <vertAlign val="superscript"/>
        <sz val="12"/>
        <rFont val="Times New Roman"/>
        <family val="1"/>
      </rPr>
      <t>2</t>
    </r>
  </si>
  <si>
    <r>
      <t>Восстановление зуба пломбой I, V, VI класс по Блэку с использованием материалов из фотополимеров</t>
    </r>
    <r>
      <rPr>
        <vertAlign val="superscript"/>
        <sz val="12"/>
        <rFont val="Times New Roman"/>
        <family val="1"/>
      </rPr>
      <t>2</t>
    </r>
  </si>
  <si>
    <t>А16.07.002.011</t>
  </si>
  <si>
    <r>
      <t>Восстановление зуба пломбой с нарушением контактного пункта II, III класс по Блэку с использованием материалов из фотополимеров</t>
    </r>
    <r>
      <rPr>
        <vertAlign val="superscript"/>
        <sz val="12"/>
        <rFont val="Times New Roman"/>
        <family val="1"/>
      </rPr>
      <t>2</t>
    </r>
  </si>
  <si>
    <t>А16.07.002.012</t>
  </si>
  <si>
    <r>
      <t>Восстановление зуба пломбой IV класс по Блэку с использованием материалов из фотополимеров</t>
    </r>
    <r>
      <rPr>
        <vertAlign val="superscript"/>
        <sz val="12"/>
        <rFont val="Times New Roman"/>
        <family val="1"/>
      </rPr>
      <t>2</t>
    </r>
  </si>
  <si>
    <t>Пломбирование корневого канала зуба пастой</t>
  </si>
  <si>
    <t>Пломбирование корневого канала зуба гуттаперчивыми штифтами</t>
  </si>
  <si>
    <t>A11.07.027</t>
  </si>
  <si>
    <t xml:space="preserve">Наложение девитализирующей пасты </t>
  </si>
  <si>
    <r>
      <t>Временное шинирование при заболеваниях пародонта</t>
    </r>
    <r>
      <rPr>
        <vertAlign val="superscript"/>
        <sz val="12"/>
        <rFont val="Times New Roman"/>
        <family val="1"/>
      </rPr>
      <t>3</t>
    </r>
  </si>
  <si>
    <r>
      <t>Удаление наддесневых и поддесневых зубных отложений в области зуба ручным методом</t>
    </r>
    <r>
      <rPr>
        <vertAlign val="superscript"/>
        <sz val="12"/>
        <rFont val="Times New Roman"/>
        <family val="1"/>
      </rPr>
      <t>4</t>
    </r>
  </si>
  <si>
    <t>Избирательное полирование зуба</t>
  </si>
  <si>
    <t>A22.07.002</t>
  </si>
  <si>
    <r>
      <t>Ультразвуковое удаление наддесневых и поддесневых зубных отложений в области зуба</t>
    </r>
    <r>
      <rPr>
        <vertAlign val="superscript"/>
        <sz val="12"/>
        <rFont val="Times New Roman"/>
        <family val="1"/>
      </rPr>
      <t>4</t>
    </r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</si>
  <si>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</si>
  <si>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</si>
  <si>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</si>
  <si>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r>
      <t>Закрытый кюретаж при заболеваниях пародонта в области зуба</t>
    </r>
    <r>
      <rPr>
        <vertAlign val="superscript"/>
        <sz val="12"/>
        <rFont val="Times New Roman"/>
        <family val="1"/>
      </rPr>
      <t>4</t>
    </r>
  </si>
  <si>
    <t>Распломбировка корневого канала ранее леченного пастой</t>
  </si>
  <si>
    <t>Распломбировка одного корневого канала ранее леченного фосфатцементом/резорцин-формальдегидным методом</t>
  </si>
  <si>
    <t>A11.03.003</t>
  </si>
  <si>
    <t>Внутрикостное введение лекарственных препаратов</t>
  </si>
  <si>
    <t>A15.03.007</t>
  </si>
  <si>
    <r>
      <t>Наложение шины при переломах костей</t>
    </r>
    <r>
      <rPr>
        <vertAlign val="superscript"/>
        <sz val="12"/>
        <rFont val="Times New Roman"/>
        <family val="1"/>
      </rPr>
      <t>5</t>
    </r>
  </si>
  <si>
    <t>A15.03.011</t>
  </si>
  <si>
    <t>A15.04.002</t>
  </si>
  <si>
    <t>Наложение иммобилизационной повязки при вывихах  (подвывихах) суставов</t>
  </si>
  <si>
    <t>A15.07.001</t>
  </si>
  <si>
    <t>Биопсия языка</t>
  </si>
  <si>
    <t xml:space="preserve">Биопсия слизистой преддверия полости рта </t>
  </si>
  <si>
    <t xml:space="preserve">Пункция слюнной железы </t>
  </si>
  <si>
    <t xml:space="preserve">Пункция тканей полости рта </t>
  </si>
  <si>
    <t xml:space="preserve">Пункция языка </t>
  </si>
  <si>
    <t xml:space="preserve">Биопсия слизистой ротоглотки </t>
  </si>
  <si>
    <t xml:space="preserve">Пункция губы </t>
  </si>
  <si>
    <t>Пункция патологического образования слизистой преддверия полости рта</t>
  </si>
  <si>
    <t xml:space="preserve">Биопсия слюнной железы </t>
  </si>
  <si>
    <t>A15.07.002</t>
  </si>
  <si>
    <r>
      <t>Хирургическая обработка раны или инфицированной ткани</t>
    </r>
    <r>
      <rPr>
        <vertAlign val="superscript"/>
        <sz val="12"/>
        <rFont val="Times New Roman"/>
        <family val="1"/>
      </rPr>
      <t>6</t>
    </r>
  </si>
  <si>
    <t>A16.01.008</t>
  </si>
  <si>
    <r>
      <t>Сшивание кожи и подкожной клетчатки</t>
    </r>
    <r>
      <rPr>
        <vertAlign val="superscript"/>
        <sz val="12"/>
        <rFont val="Times New Roman"/>
        <family val="1"/>
      </rPr>
      <t>7</t>
    </r>
  </si>
  <si>
    <t>A16.07.097</t>
  </si>
  <si>
    <t xml:space="preserve">Наложение шва на слизистую оболочку рта  </t>
  </si>
  <si>
    <t xml:space="preserve">Вскрытие и дренирование флегмоны (абсцесса) </t>
  </si>
  <si>
    <t xml:space="preserve">Удаление атеромы </t>
  </si>
  <si>
    <t xml:space="preserve">Иссечение грануляции </t>
  </si>
  <si>
    <t>A16.07.095.001</t>
  </si>
  <si>
    <t>Остановка луночного кровотечения без наложения швов методом тампонады</t>
  </si>
  <si>
    <t>A16.07.095.002</t>
  </si>
  <si>
    <t xml:space="preserve">Остановка луночного кровотечения без наложения швов с использованием гемостатических материалов </t>
  </si>
  <si>
    <t>Операция удаления ретинированного, дистопированного или сверхкомплектного зуба</t>
  </si>
  <si>
    <t>A16.07.040</t>
  </si>
  <si>
    <r>
      <t>Лоскутная операция в полости рта</t>
    </r>
    <r>
      <rPr>
        <vertAlign val="superscript"/>
        <sz val="12"/>
        <rFont val="Times New Roman"/>
        <family val="1"/>
      </rPr>
      <t>8</t>
    </r>
  </si>
  <si>
    <t>A16.07.007</t>
  </si>
  <si>
    <t>Резекция верхушки корня</t>
  </si>
  <si>
    <t>Вскрытие подслизистого или поднадкостничного очага воспаления в полости рта</t>
  </si>
  <si>
    <t xml:space="preserve">Отсроченный кюретаж лунки удаленного зуба </t>
  </si>
  <si>
    <r>
      <t>Коррекция объема и формы альвеолярного отростка</t>
    </r>
    <r>
      <rPr>
        <vertAlign val="superscript"/>
        <sz val="12"/>
        <rFont val="Times New Roman"/>
        <family val="1"/>
      </rPr>
      <t>9</t>
    </r>
  </si>
  <si>
    <t>A16.07.026</t>
  </si>
  <si>
    <t>Гингивэктомия</t>
  </si>
  <si>
    <t>А16.07.089</t>
  </si>
  <si>
    <t>Гингивопластика</t>
  </si>
  <si>
    <t>A16.07.038</t>
  </si>
  <si>
    <r>
      <t>Открытый кюретаж при заболеваниях пародонта в области зуба</t>
    </r>
    <r>
      <rPr>
        <vertAlign val="superscript"/>
        <sz val="12"/>
        <rFont val="Times New Roman"/>
        <family val="1"/>
      </rPr>
      <t>4</t>
    </r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</si>
  <si>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</si>
  <si>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</si>
  <si>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</si>
  <si>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</si>
  <si>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</si>
  <si>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</si>
  <si>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A16.07.096</t>
  </si>
  <si>
    <t>Пластика перфорации верхнечелюстной пазухи</t>
  </si>
  <si>
    <t>A16.07.008.003</t>
  </si>
  <si>
    <t>Закрытие перфорации стенки корневого канала зуба</t>
  </si>
  <si>
    <t>A16.07.059</t>
  </si>
  <si>
    <t>Гемисекция зуба</t>
  </si>
  <si>
    <t>A16.22.012</t>
  </si>
  <si>
    <t>A16.30.064</t>
  </si>
  <si>
    <t>Иссечение свища мягких тканей</t>
  </si>
  <si>
    <t>A16.30.069</t>
  </si>
  <si>
    <t>Снятие послеоперационных швов (лигатур)</t>
  </si>
  <si>
    <t xml:space="preserve">Осмотр (консультация) врача-физиотерапевта </t>
  </si>
  <si>
    <t xml:space="preserve">Диатермокоагуляция при патологии полости рта и зубов </t>
  </si>
  <si>
    <t>A17.07.004</t>
  </si>
  <si>
    <t>Воздействие электрическими полями при патологии полости рта и зубов</t>
  </si>
  <si>
    <t>Ортодонтия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</si>
  <si>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</si>
  <si>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</si>
  <si>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</si>
  <si>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</si>
  <si>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B04.063.001</t>
  </si>
  <si>
    <t>A02.07.004</t>
  </si>
  <si>
    <t>А23.07.002.027</t>
  </si>
  <si>
    <t>A02.07.010.001</t>
  </si>
  <si>
    <t>Снятие оттиска с одной челюсти</t>
  </si>
  <si>
    <t>A02.07.010</t>
  </si>
  <si>
    <t>Исследование на диагностических моделях челюстей</t>
  </si>
  <si>
    <t>A23.07.001.001</t>
  </si>
  <si>
    <t>A23.07.003</t>
  </si>
  <si>
    <t>Припасовка и наложение ортодонтического аппарата</t>
  </si>
  <si>
    <t>A23.07.001.002</t>
  </si>
  <si>
    <t xml:space="preserve">Ремонт ортодонического аппарата </t>
  </si>
  <si>
    <t>A23.07.002.037</t>
  </si>
  <si>
    <t>A23.07.002.045</t>
  </si>
  <si>
    <t>A23.07.002.073</t>
  </si>
  <si>
    <t>A23.07.002.051</t>
  </si>
  <si>
    <t>A23.07.002.055</t>
  </si>
  <si>
    <t>A23.07.002.058</t>
  </si>
  <si>
    <t>A23.07.002.059</t>
  </si>
  <si>
    <t>A23.07.002.060</t>
  </si>
  <si>
    <t>А16.07.053.002</t>
  </si>
  <si>
    <t>Распил ортодонтического аппарата через винт</t>
  </si>
  <si>
    <t>Профилактические услуги</t>
  </si>
  <si>
    <t>B04.064.002</t>
  </si>
  <si>
    <t>Профилактический прием (осмотр, консультация) врача-стоматолога детского</t>
  </si>
  <si>
    <t>B04.065.006</t>
  </si>
  <si>
    <t>Профилактический прием (осмотр, консультация) врача-стоматолога</t>
  </si>
  <si>
    <t>Профилактический прием (осмотр, консультация) врача-стоматолога-терапевта</t>
  </si>
  <si>
    <t>Глубокое фторирование эмали зуба</t>
  </si>
  <si>
    <r>
      <t>Местное применение реминерализующих препаратов в области зуба</t>
    </r>
    <r>
      <rPr>
        <vertAlign val="superscript"/>
        <sz val="12"/>
        <rFont val="Times New Roman"/>
        <family val="1"/>
      </rPr>
      <t>4</t>
    </r>
  </si>
  <si>
    <t>Обучение гигиене полости рта</t>
  </si>
  <si>
    <t>Запечатывание фиссуры зуба герметиком</t>
  </si>
  <si>
    <r>
      <t>1</t>
    </r>
    <r>
      <rPr>
        <sz val="12"/>
        <rFont val="Times New Roman"/>
        <family val="1"/>
      </rPr>
      <t xml:space="preserve"> - одного квадранта</t>
    </r>
  </si>
  <si>
    <r>
      <t>2</t>
    </r>
    <r>
      <rPr>
        <sz val="12"/>
        <rFont val="Times New Roman"/>
        <family val="1"/>
      </rPr>
      <t xml:space="preserve"> - включая полирование пломбы</t>
    </r>
  </si>
  <si>
    <r>
      <t>3</t>
    </r>
    <r>
      <rPr>
        <sz val="12"/>
        <rFont val="Times New Roman"/>
        <family val="1"/>
      </rPr>
      <t xml:space="preserve"> - трех зубов</t>
    </r>
  </si>
  <si>
    <r>
      <t>4</t>
    </r>
    <r>
      <rPr>
        <sz val="12"/>
        <rFont val="Times New Roman"/>
        <family val="1"/>
      </rPr>
      <t xml:space="preserve"> - одного зуба</t>
    </r>
  </si>
  <si>
    <r>
      <t>5</t>
    </r>
    <r>
      <rPr>
        <sz val="12"/>
        <rFont val="Times New Roman"/>
        <family val="1"/>
      </rPr>
      <t xml:space="preserve"> - на одной челюсти</t>
    </r>
  </si>
  <si>
    <r>
      <t>6</t>
    </r>
    <r>
      <rPr>
        <sz val="12"/>
        <rFont val="Times New Roman"/>
        <family val="1"/>
      </rPr>
      <t xml:space="preserve"> - без наложения швов</t>
    </r>
  </si>
  <si>
    <r>
      <t>7</t>
    </r>
    <r>
      <rPr>
        <sz val="12"/>
        <rFont val="Times New Roman"/>
        <family val="1"/>
      </rPr>
      <t xml:space="preserve"> - один шов</t>
    </r>
  </si>
  <si>
    <r>
      <t>8</t>
    </r>
    <r>
      <rPr>
        <sz val="12"/>
        <rFont val="Times New Roman"/>
        <family val="1"/>
      </rPr>
      <t xml:space="preserve"> - в области двух-трех зубов</t>
    </r>
  </si>
  <si>
    <r>
      <t>9</t>
    </r>
    <r>
      <rPr>
        <sz val="12"/>
        <rFont val="Times New Roman"/>
        <family val="1"/>
      </rPr>
      <t xml:space="preserve"> - в области одного-двух зубов</t>
    </r>
  </si>
  <si>
    <t>СТОИМОСТЬ УСЛУГ ДИАЛИЗА</t>
  </si>
  <si>
    <t>Единица оплаты</t>
  </si>
  <si>
    <t>стационарно, дневной стационар, амбулаторно</t>
  </si>
  <si>
    <t>услуга</t>
  </si>
  <si>
    <t>A18.05.002.001</t>
  </si>
  <si>
    <t>A18.05.011</t>
  </si>
  <si>
    <t>A18.05.004</t>
  </si>
  <si>
    <t>Ультрафильтрация крови</t>
  </si>
  <si>
    <t>стационарно</t>
  </si>
  <si>
    <t>A18.05.002.003</t>
  </si>
  <si>
    <t>Гемодиализ интермиттирующий продленный</t>
  </si>
  <si>
    <t xml:space="preserve">Услуга </t>
  </si>
  <si>
    <t>A18.05.003</t>
  </si>
  <si>
    <t>Гемофильтрация крови</t>
  </si>
  <si>
    <t>A18.05.004.001</t>
  </si>
  <si>
    <t>Ультрафильтрация продленная</t>
  </si>
  <si>
    <t>A18.05.011.001</t>
  </si>
  <si>
    <t>Гемодиафильтрация продленная</t>
  </si>
  <si>
    <t>A18.05.002.005</t>
  </si>
  <si>
    <t>Гемодиализ продолжительный</t>
  </si>
  <si>
    <t xml:space="preserve">Сутки </t>
  </si>
  <si>
    <t>A18.05.003.002</t>
  </si>
  <si>
    <t>Гемофильтрация крови продолжительная</t>
  </si>
  <si>
    <t>A18.05.011.002</t>
  </si>
  <si>
    <t>Гемодиафильтрация продолжительная</t>
  </si>
  <si>
    <t>A18.30.001</t>
  </si>
  <si>
    <t>день обмена</t>
  </si>
  <si>
    <t>A18.30.001.001</t>
  </si>
  <si>
    <t>Перитонеальный диализ проточный</t>
  </si>
  <si>
    <t>A18.30.001.002</t>
  </si>
  <si>
    <t>A18.30.001.003</t>
  </si>
  <si>
    <t>Перитонеальный диализ при нарушении ультрафильтрации</t>
  </si>
  <si>
    <t>Необходимость предоставления спального места и питания законному представителю (дети до 4 лет, дети старше 4 лет при наличии медицинских показаний)</t>
  </si>
  <si>
    <t>Проведение первого этапа экстракорпорального оплодотворения (стимуляция суперовуляции)</t>
  </si>
  <si>
    <t>Полный цикл экстракорпорального оплодотворения с криоконсервацией эмбрионов****</t>
  </si>
  <si>
    <t>Размораживание криоконсервированных эмбрионов с последующим переносом эмбрионов в полость матки (неполный цикл)</t>
  </si>
  <si>
    <t>Трансуретральная уретеролитоэкстракция</t>
  </si>
  <si>
    <t>A16.26.087</t>
  </si>
  <si>
    <t>Реконструкция кости. Коррегирующая остеотомия при деформации стоп</t>
  </si>
  <si>
    <t>Реконструкция кости. Коррегирующая остеотомия бедра</t>
  </si>
  <si>
    <t>A16.20.103</t>
  </si>
  <si>
    <t>A16.26.011</t>
  </si>
  <si>
    <t>Зондирование слезных канальцев, активация слезных точек</t>
  </si>
  <si>
    <t>A16.26.019</t>
  </si>
  <si>
    <t>Устранение эпикантуса</t>
  </si>
  <si>
    <t>A16.26.020</t>
  </si>
  <si>
    <t>A16.26.021</t>
  </si>
  <si>
    <t>Коррекция блефароптоза</t>
  </si>
  <si>
    <t>A16.26.021.001</t>
  </si>
  <si>
    <t>Устранение птоза</t>
  </si>
  <si>
    <t>A16.26.023</t>
  </si>
  <si>
    <t>Устранение блефароспазма</t>
  </si>
  <si>
    <t>A16.26.079</t>
  </si>
  <si>
    <t>Реваскуляризация заднего сегмента глаза</t>
  </si>
  <si>
    <t>A16.26.147</t>
  </si>
  <si>
    <t>Ретросклеропломбирование</t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</si>
  <si>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Сахарный диабет типа 1 и 2;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</si>
  <si>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 xml:space="preserve">Наличие заболеваний, включая редкие (орфанные) заболевания, требующих систематического дорогостоящего лекарственного лечения: 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</si>
  <si>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Другие виды нарушений обмена аминокислот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</si>
  <si>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Юношеский артрит с системным началом (М08.2);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</si>
  <si>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Детский церебральный паралич (G80);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</si>
  <si>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ВИЧ/СПИД, стадии 4Б и 4В, взрослые (B20 – B24);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</si>
  <si>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Перинатальный контакт по ВИЧ-инфекции, дети (Z20.6).</t>
    </r>
  </si>
  <si>
    <t>B04.028.001</t>
  </si>
  <si>
    <t>A09.05.130</t>
  </si>
  <si>
    <t>Индивидуальное профилактическое консультирование</t>
  </si>
  <si>
    <t>Консультативный прием инфекциониста (гепатологическая комиссия)</t>
  </si>
  <si>
    <t>R13.014.002</t>
  </si>
  <si>
    <t>Консультативный прием онколога(онкологический консилиум)</t>
  </si>
  <si>
    <t>R13.027.003</t>
  </si>
  <si>
    <t>R13.037.002</t>
  </si>
  <si>
    <t>Консультативный прием пульмонолога (пульмонологическая комиссия)</t>
  </si>
  <si>
    <t>Осмотр (консультация) врачом-неврологом</t>
  </si>
  <si>
    <t>B04.023.001</t>
  </si>
  <si>
    <t>расчетный</t>
  </si>
  <si>
    <t>Код специальности (V021)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</si>
  <si>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</si>
  <si>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C70.0, C79.3, D32.0, D43.1, Q85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</si>
  <si>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</si>
  <si>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G95.1, G95.2, G95.8, G95.9, M42, M43, M45, M46, M48, M50, M51, M53, M92, M93, M95, G95.1, G95.2, G95.8, G95.9, Q76.2</t>
  </si>
  <si>
    <t>Реконструктивные и декомпрессивные операции при травмах и заболеваниях позвоночника с применением погружных и наружных фиксирующих устройств</t>
  </si>
  <si>
    <t xml:space="preserve">                 4, 5, 6, 7, 8, 9, 10, 11 месяцев, 1 год 3 месяца, 1 год 6 месяцев</t>
  </si>
  <si>
    <t xml:space="preserve">Проведение профилактических медицинских осмотров несовершеннолетних </t>
  </si>
  <si>
    <t>Тарифы на оплату медицинской помощи в рамках мероприятий при проведении диспансеризации пребывающих в стационарных учреждениях детей-сирот и детей, находящихся в трудной жизненной ситуации, профилактических медицинских осмотров несовершеннолетних</t>
  </si>
  <si>
    <t>подлежащих удержанию и/или доплате в отчетном месяце  за ______________ 2018г.</t>
  </si>
  <si>
    <t>ТФОМС Республики Мордовия</t>
  </si>
  <si>
    <t>Дифференцированные подушевые нормативы по группам застрахованных лиц</t>
  </si>
  <si>
    <t>26.1.</t>
  </si>
  <si>
    <t>08.00.12.001.58</t>
  </si>
  <si>
    <t>08.00.12.005.83</t>
  </si>
  <si>
    <t>08.00.12.006.85</t>
  </si>
  <si>
    <t>08.00.12.007.88</t>
  </si>
  <si>
    <t>08.00.12.008.89</t>
  </si>
  <si>
    <t>08.00.14.010.486</t>
  </si>
  <si>
    <t>08.00.15.010.487</t>
  </si>
  <si>
    <t>08.00.16.013.535</t>
  </si>
  <si>
    <t>09.00.20.001.107</t>
  </si>
  <si>
    <t>09.00.20.001.127</t>
  </si>
  <si>
    <t>09.00.20.001.178</t>
  </si>
  <si>
    <t>09.00.20.001.215</t>
  </si>
  <si>
    <t>09.00.20.002.242</t>
  </si>
  <si>
    <t>09.00.20.002.248</t>
  </si>
  <si>
    <t>09.00.20.002.273</t>
  </si>
  <si>
    <t>09.00.20.002.301</t>
  </si>
  <si>
    <t>09.00.20.003.349</t>
  </si>
  <si>
    <t>09.00.21.004.355</t>
  </si>
  <si>
    <t>09.00.22.005.356</t>
  </si>
  <si>
    <t>11.00.25.001.488</t>
  </si>
  <si>
    <t>11.00.25.002.385</t>
  </si>
  <si>
    <t>11.00.25.003.391</t>
  </si>
  <si>
    <t>11.00.26.006.398</t>
  </si>
  <si>
    <t>14.00.31.001.498</t>
  </si>
  <si>
    <t>14.00.32.001.540</t>
  </si>
  <si>
    <t>14.00.33.001.542</t>
  </si>
  <si>
    <t>14.00.34.001.499</t>
  </si>
  <si>
    <t>14.00.35.001.541</t>
  </si>
  <si>
    <t>14.00.36.001.543</t>
  </si>
  <si>
    <t>14.00.37.002.500</t>
  </si>
  <si>
    <t>14.00.39.002.527</t>
  </si>
  <si>
    <t>27.00.18.001.91</t>
  </si>
  <si>
    <t>27.00.19.002.97</t>
  </si>
  <si>
    <t>10.00.24.003.367</t>
  </si>
  <si>
    <t>* ГБУЗ  Республики Мордовия «Станция скорой медицинской помощи»</t>
  </si>
  <si>
    <t>A12.09.001</t>
  </si>
  <si>
    <t>A05.10.006</t>
  </si>
  <si>
    <t>10.00.24.004.368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</si>
  <si>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</si>
  <si>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</si>
  <si>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</si>
  <si>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(5 баллов по ШРМ)</t>
  </si>
  <si>
    <t>2.1. уровень</t>
  </si>
  <si>
    <t>3.1. уровень</t>
  </si>
  <si>
    <t>амбулаторно</t>
  </si>
  <si>
    <t xml:space="preserve"> амбулаторно</t>
  </si>
  <si>
    <t>0 - 1 года</t>
  </si>
  <si>
    <t xml:space="preserve"> 1 - 4 лет</t>
  </si>
  <si>
    <t xml:space="preserve">  5-17 лет</t>
  </si>
  <si>
    <t>18  -59 лет</t>
  </si>
  <si>
    <t>18 - 54 лет</t>
  </si>
  <si>
    <t>55 лет и старше</t>
  </si>
  <si>
    <t xml:space="preserve">Дифференцированные подушевые нормативы </t>
  </si>
  <si>
    <t>1 группа (интегрированный коэффициент дифференциации 1,13 )</t>
  </si>
  <si>
    <t>2 группа (интегрированный коэффициент дифференциации 1,16 )</t>
  </si>
  <si>
    <t>3 группа (интегрированный коэффициент дифференциации 1,22)</t>
  </si>
  <si>
    <t>С54</t>
  </si>
  <si>
    <t>09.00.20.002.324</t>
  </si>
  <si>
    <t>C00.0, C00.1, C00.2, C00.3, C00.4, C00.5, C00.6, C00.8, C00.9, C01, C02, С03.1, С03.9, С04.0, С04.1, С04.8, С04.9, С05, С06.0, С06.1, С06.2, С06.9, С07, С08.0, С08.1, С08.8, С08.9, С09.0, С09.8, С09.9, С10.0, С10.1, С10.2, С10.4, С10.8, С10.9, С11.0, С11.1, С11.2, С11.3, С11.8, С11.9, С13.0, С13.1, С13.2, С13.8, С13.9, С14.0, С12, С14.8, С15.0, С30.0, С30.1, С31.0, С31.1, С31.2, С31.3, С31.8, С31.9, С32.0, С32.1, С32.2, С32.3, С32.8, С32.9, С33, С43, С44, С49.0, С69, С73</t>
  </si>
  <si>
    <t>R13.070.001</t>
  </si>
  <si>
    <t xml:space="preserve">Прием врача-аллерголога с использованием скарификационного теста (постановка аллергологической пробы) </t>
  </si>
  <si>
    <t>Медицинская реабилитация при других соматических заболеваниях (2 балла по ШРМ)</t>
  </si>
  <si>
    <t>08.00.12.001.64</t>
  </si>
  <si>
    <t>С71.6, C71.7, C79.3, D33.1,D43.1, D18.0</t>
  </si>
  <si>
    <t>C71.0, C71.1, C71.2, C71.3, C71.4, C71.5, C79.3, D33.0, D43.0</t>
  </si>
  <si>
    <t>Коэфф-т относ-й затратоемкости</t>
  </si>
  <si>
    <t>Стоимость 1 услуги с учетом коэфф.относ-й затратоемкости, руб.</t>
  </si>
  <si>
    <t>08.00.12.002.71</t>
  </si>
  <si>
    <t>10.00.23.001.357</t>
  </si>
  <si>
    <t>ГБУЗ РМ "Респ. клинич. больница им. С.В. Каткова"</t>
  </si>
  <si>
    <t>ГБУЗ Республики Мордовия «Республиканская клиническая больница им. С.В. Каткова»</t>
  </si>
  <si>
    <t xml:space="preserve">   -  иммунохимическое исследование сыворотки крови и мочи (полный комплекс) </t>
  </si>
  <si>
    <t>B03.005.018</t>
  </si>
  <si>
    <t>Гемодиализ</t>
  </si>
  <si>
    <t xml:space="preserve">Доля расходов на заработную плату в составе тарифа на оплату диализа, % </t>
  </si>
  <si>
    <t>A18.05.002</t>
  </si>
  <si>
    <t>Размер базового тарифа для оплаты диализа, руб.</t>
  </si>
  <si>
    <t>Чебоксарский филиал ФГБУ "МНТК "Микрохирургия глаза" им. акад. С.Н. Федорова" Минздрава России* (г.Саранск)</t>
  </si>
  <si>
    <r>
      <t>Тарифы обязательного медицинского  страхования  на  медицинские  услуги, оказываемые в дневных стационарах</t>
    </r>
    <r>
      <rPr>
        <b/>
        <sz val="22"/>
        <rFont val="Times New Roman"/>
        <family val="1"/>
      </rPr>
      <t xml:space="preserve"> медицинскими организациями Республики Мордовия по КСГ</t>
    </r>
  </si>
  <si>
    <t>Норматив финансовых затрат на единицу объема,руб.*</t>
  </si>
  <si>
    <t>Абдоминальная хирургия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</si>
  <si>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</si>
  <si>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01.00.1.003.13</t>
  </si>
  <si>
    <t>ГАУЗ Республики Мордовия «Мордовская республиканская стоматологическая поликлиника»</t>
  </si>
  <si>
    <t>ГБУЗ РМ "Республиканская клиническая больница им. С.В.Каткова"</t>
  </si>
  <si>
    <t>А06.26.006</t>
  </si>
  <si>
    <t>Компьютерная томография глазницы (1 глаз)</t>
  </si>
  <si>
    <t>ds02.001</t>
  </si>
  <si>
    <t>ds02.002</t>
  </si>
  <si>
    <t>ds02.003</t>
  </si>
  <si>
    <t>ds02.004</t>
  </si>
  <si>
    <t>ds02.005</t>
  </si>
  <si>
    <t>ds02.006</t>
  </si>
  <si>
    <t>ds02.007</t>
  </si>
  <si>
    <t>Аборт медикаментозный</t>
  </si>
  <si>
    <t>ds03.001</t>
  </si>
  <si>
    <t>ds04.001</t>
  </si>
  <si>
    <t>ds05.001</t>
  </si>
  <si>
    <t>ds05.002</t>
  </si>
  <si>
    <t>ds05.003</t>
  </si>
  <si>
    <t>ds05.004</t>
  </si>
  <si>
    <t>ds05.005</t>
  </si>
  <si>
    <t>ds05.006</t>
  </si>
  <si>
    <t>ds05.007</t>
  </si>
  <si>
    <t>ds05.008</t>
  </si>
  <si>
    <t>ds07.001</t>
  </si>
  <si>
    <t>ds08.001</t>
  </si>
  <si>
    <t>ds09.001</t>
  </si>
  <si>
    <t>ds09.002</t>
  </si>
  <si>
    <t>ds10.001</t>
  </si>
  <si>
    <t>ds11.001</t>
  </si>
  <si>
    <t>ds11.002</t>
  </si>
  <si>
    <t>ds12.001</t>
  </si>
  <si>
    <t>ds12.002</t>
  </si>
  <si>
    <t>Вирусный гепатит C хронический, лекарственная терапия (уровень 1)</t>
  </si>
  <si>
    <t>ds12.003</t>
  </si>
  <si>
    <t>Вирусный гепатит C хронический, лекарственная терапия (уровень 2)</t>
  </si>
  <si>
    <t>ds12.004</t>
  </si>
  <si>
    <t>Вирусный гепатит C хронический, лекарственная терапия (уровень 3)</t>
  </si>
  <si>
    <t>ds12.005</t>
  </si>
  <si>
    <t>ds12.006</t>
  </si>
  <si>
    <t>ds12.007</t>
  </si>
  <si>
    <t>ds12.008</t>
  </si>
  <si>
    <t>ds12.009</t>
  </si>
  <si>
    <t>ds13.001</t>
  </si>
  <si>
    <t>ds13.002</t>
  </si>
  <si>
    <t>ds13.003</t>
  </si>
  <si>
    <t>ds14.001</t>
  </si>
  <si>
    <t>ds14.002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</si>
  <si>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</si>
  <si>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</si>
  <si>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</si>
  <si>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</si>
  <si>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Неврологические заболевания, лечение с применением ботулотоксина (уровень 2)</t>
  </si>
  <si>
    <t>ds16.001</t>
  </si>
  <si>
    <t>ds16.002</t>
  </si>
  <si>
    <t>ds17.001</t>
  </si>
  <si>
    <t>ds18.001</t>
  </si>
  <si>
    <t>ds18.002</t>
  </si>
  <si>
    <t>ds18.003</t>
  </si>
  <si>
    <t>ds18.004</t>
  </si>
  <si>
    <t>ds19.001</t>
  </si>
  <si>
    <t>ds19.002</t>
  </si>
  <si>
    <t>ds19.003</t>
  </si>
  <si>
    <t>ds19.004</t>
  </si>
  <si>
    <t>Лучевая терапия (уровень 4)</t>
  </si>
  <si>
    <t>ds19.005</t>
  </si>
  <si>
    <t>Лучевая терапия (уровень 5)</t>
  </si>
  <si>
    <t>ds19.006</t>
  </si>
  <si>
    <t>Лучевая терапия (уровень 6)</t>
  </si>
  <si>
    <t>ds19.007</t>
  </si>
  <si>
    <t>Лучевая терапия (уровень 7)</t>
  </si>
  <si>
    <t>ds19.008</t>
  </si>
  <si>
    <t>Лучевая терапия (уровень 8)</t>
  </si>
  <si>
    <t>ds19.009</t>
  </si>
  <si>
    <t>Лучевая терапия (уровень 9)</t>
  </si>
  <si>
    <t>ds19.010</t>
  </si>
  <si>
    <t>Лучевая терапия (уровень 10)</t>
  </si>
  <si>
    <t>ds19.011</t>
  </si>
  <si>
    <t>Лучевая терапия в сочетании с лекарственной терапией (уровень 1)</t>
  </si>
  <si>
    <t>ds19.012</t>
  </si>
  <si>
    <t>Лучевая терапия в сочетании с лекарственной терапией (уровень 2)</t>
  </si>
  <si>
    <t>ds19.013</t>
  </si>
  <si>
    <t>Лучевая терапия в сочетании с лекарственной терапией (уровень 3)</t>
  </si>
  <si>
    <t>ds19.014</t>
  </si>
  <si>
    <t>Лучевая терапия в сочетании с лекарственной терапией (уровень 4)</t>
  </si>
  <si>
    <t>ds19.015</t>
  </si>
  <si>
    <t>Лучевая терапия в сочетании с лекарственной терапией (уровень 5)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</si>
  <si>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</si>
  <si>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</si>
  <si>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</si>
  <si>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</si>
  <si>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</si>
  <si>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</si>
  <si>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</si>
  <si>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</si>
  <si>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</si>
  <si>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</si>
  <si>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</si>
  <si>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</si>
  <si>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</si>
  <si>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</si>
  <si>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</si>
  <si>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ds20.001</t>
  </si>
  <si>
    <t>ds20.002</t>
  </si>
  <si>
    <t>ds20.003</t>
  </si>
  <si>
    <t>ds20.004</t>
  </si>
  <si>
    <t>ds20.005</t>
  </si>
  <si>
    <t>ds20.006</t>
  </si>
  <si>
    <t>ds21.001</t>
  </si>
  <si>
    <t>ds21.002</t>
  </si>
  <si>
    <t>ds21.003</t>
  </si>
  <si>
    <t>ds21.004</t>
  </si>
  <si>
    <t>ds21.005</t>
  </si>
  <si>
    <t>ds21.006</t>
  </si>
  <si>
    <t>ds22.001</t>
  </si>
  <si>
    <t>ds22.002</t>
  </si>
  <si>
    <t>ds23.001</t>
  </si>
  <si>
    <t>ds24.001</t>
  </si>
  <si>
    <t>ds25.001</t>
  </si>
  <si>
    <t>ds25.002</t>
  </si>
  <si>
    <t>ds25.003</t>
  </si>
  <si>
    <t>ds26.001</t>
  </si>
  <si>
    <t>ds27.001</t>
  </si>
  <si>
    <t>ds28.001</t>
  </si>
  <si>
    <t>ds29.001</t>
  </si>
  <si>
    <t>ds29.002</t>
  </si>
  <si>
    <t>ds29.003</t>
  </si>
  <si>
    <t>ds29.004</t>
  </si>
  <si>
    <t>ds30.001</t>
  </si>
  <si>
    <t>ds30.002</t>
  </si>
  <si>
    <t>ds30.003</t>
  </si>
  <si>
    <t>ds30.004</t>
  </si>
  <si>
    <t>ds30.005</t>
  </si>
  <si>
    <t>ds30.006</t>
  </si>
  <si>
    <t>ds31.001</t>
  </si>
  <si>
    <t>ds31.002</t>
  </si>
  <si>
    <t>ds31.003</t>
  </si>
  <si>
    <t>ds31.004</t>
  </si>
  <si>
    <t>ds31.005</t>
  </si>
  <si>
    <t>ds31.006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</si>
  <si>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</si>
  <si>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</si>
  <si>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</si>
  <si>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</si>
  <si>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</si>
  <si>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</si>
  <si>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</si>
  <si>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</si>
  <si>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ds33.001</t>
  </si>
  <si>
    <t>ds34.001</t>
  </si>
  <si>
    <t>ds34.002</t>
  </si>
  <si>
    <t>ds34.003</t>
  </si>
  <si>
    <t>ds35.001</t>
  </si>
  <si>
    <t>ds35.002</t>
  </si>
  <si>
    <t>ds35.003</t>
  </si>
  <si>
    <t>ds35.004</t>
  </si>
  <si>
    <t>ds36.001</t>
  </si>
  <si>
    <t>ds36.002</t>
  </si>
  <si>
    <t>ds36.003</t>
  </si>
  <si>
    <t>ds36.004</t>
  </si>
  <si>
    <t>Лечение с применением генно-инженерных биологических препаратов и селективных иммунодепрессантов</t>
  </si>
  <si>
    <t>ds36.005</t>
  </si>
  <si>
    <t>ds36.006</t>
  </si>
  <si>
    <t>ds37.001</t>
  </si>
  <si>
    <t>ds37.002</t>
  </si>
  <si>
    <t>ds37.003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</si>
  <si>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</si>
  <si>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</si>
  <si>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</si>
  <si>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</si>
  <si>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</si>
  <si>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ds37.008</t>
  </si>
  <si>
    <t>ds37.009</t>
  </si>
  <si>
    <t>ds37.010</t>
  </si>
  <si>
    <t>ds37.011</t>
  </si>
  <si>
    <t>ds37.012</t>
  </si>
  <si>
    <t>ds06.002</t>
  </si>
  <si>
    <t>ds37</t>
  </si>
  <si>
    <t>ds01</t>
  </si>
  <si>
    <t>ds05</t>
  </si>
  <si>
    <t>ds02</t>
  </si>
  <si>
    <t>ds06</t>
  </si>
  <si>
    <t>ds07</t>
  </si>
  <si>
    <t>ds08</t>
  </si>
  <si>
    <t>ds09</t>
  </si>
  <si>
    <t>ds10</t>
  </si>
  <si>
    <t>ds11</t>
  </si>
  <si>
    <t>ds12</t>
  </si>
  <si>
    <t>ds13</t>
  </si>
  <si>
    <t>ds14</t>
  </si>
  <si>
    <t>ds15</t>
  </si>
  <si>
    <t>ds16</t>
  </si>
  <si>
    <t>ds17</t>
  </si>
  <si>
    <t>ds18</t>
  </si>
  <si>
    <t>ds19</t>
  </si>
  <si>
    <t>ds20</t>
  </si>
  <si>
    <t>ds21</t>
  </si>
  <si>
    <t>ds22</t>
  </si>
  <si>
    <t>ds23</t>
  </si>
  <si>
    <t>ds24</t>
  </si>
  <si>
    <t>ds25</t>
  </si>
  <si>
    <t>ds26</t>
  </si>
  <si>
    <t>ds27</t>
  </si>
  <si>
    <t>ds28</t>
  </si>
  <si>
    <t>ds29</t>
  </si>
  <si>
    <t>ds30</t>
  </si>
  <si>
    <t>ds31</t>
  </si>
  <si>
    <t>ds32</t>
  </si>
  <si>
    <t>ds33</t>
  </si>
  <si>
    <t>ds34</t>
  </si>
  <si>
    <t>ds35</t>
  </si>
  <si>
    <t>ds36</t>
  </si>
  <si>
    <t>st01.001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</si>
  <si>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</si>
  <si>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</si>
  <si>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</si>
  <si>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</si>
  <si>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</si>
  <si>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</si>
  <si>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</si>
  <si>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</si>
  <si>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st02.009</t>
  </si>
  <si>
    <t>st02.010</t>
  </si>
  <si>
    <t>st02.011</t>
  </si>
  <si>
    <t>st02.012</t>
  </si>
  <si>
    <t>st02.013</t>
  </si>
  <si>
    <t>st03.001</t>
  </si>
  <si>
    <t>st03.002</t>
  </si>
  <si>
    <t>st04.001</t>
  </si>
  <si>
    <t>st04.002</t>
  </si>
  <si>
    <t>st04.003</t>
  </si>
  <si>
    <t>st04.004</t>
  </si>
  <si>
    <t>st04.005</t>
  </si>
  <si>
    <t>st04.006</t>
  </si>
  <si>
    <t>st05.001</t>
  </si>
  <si>
    <t>st05.002</t>
  </si>
  <si>
    <t>st05.003</t>
  </si>
  <si>
    <t>st05.004</t>
  </si>
  <si>
    <t>st05.005</t>
  </si>
  <si>
    <t>st05.006</t>
  </si>
  <si>
    <t>st05.007</t>
  </si>
  <si>
    <t>st05.008</t>
  </si>
  <si>
    <t>st05.009</t>
  </si>
  <si>
    <t>st05.010</t>
  </si>
  <si>
    <t>st05.011</t>
  </si>
  <si>
    <t>st06.001</t>
  </si>
  <si>
    <t>st06.002</t>
  </si>
  <si>
    <t>st06.003</t>
  </si>
  <si>
    <t>st07.001</t>
  </si>
  <si>
    <t>st08.001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</si>
  <si>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</si>
  <si>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</si>
  <si>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</si>
  <si>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</si>
  <si>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</si>
  <si>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</si>
  <si>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</si>
  <si>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</si>
  <si>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</si>
  <si>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</si>
  <si>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st10.001</t>
  </si>
  <si>
    <t>st10.002</t>
  </si>
  <si>
    <t>st10.003</t>
  </si>
  <si>
    <t>st10.004</t>
  </si>
  <si>
    <t>st10.005</t>
  </si>
  <si>
    <t>st10.006</t>
  </si>
  <si>
    <t>st10.007</t>
  </si>
  <si>
    <t>st11.001</t>
  </si>
  <si>
    <t>st11.002</t>
  </si>
  <si>
    <t>st11.003</t>
  </si>
  <si>
    <t>st11.004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</si>
  <si>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</si>
  <si>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</si>
  <si>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</si>
  <si>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</si>
  <si>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</si>
  <si>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</si>
  <si>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</si>
  <si>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</si>
  <si>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</si>
  <si>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</si>
  <si>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</si>
  <si>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</si>
  <si>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</si>
  <si>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</si>
  <si>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</si>
  <si>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st13.001</t>
  </si>
  <si>
    <t>st13.002</t>
  </si>
  <si>
    <t>st13.003</t>
  </si>
  <si>
    <t>st13.004</t>
  </si>
  <si>
    <t>st13.005</t>
  </si>
  <si>
    <t>st13.006</t>
  </si>
  <si>
    <t>st13.007</t>
  </si>
  <si>
    <t>st14.001</t>
  </si>
  <si>
    <t>st14.002</t>
  </si>
  <si>
    <t>st14.003</t>
  </si>
  <si>
    <t>st15.001</t>
  </si>
  <si>
    <t>st15.002</t>
  </si>
  <si>
    <t>st15.003</t>
  </si>
  <si>
    <t>st15.004</t>
  </si>
  <si>
    <t>st15.005</t>
  </si>
  <si>
    <t>st15.006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</si>
  <si>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</si>
  <si>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</si>
  <si>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</si>
  <si>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</si>
  <si>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</si>
  <si>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</si>
  <si>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</si>
  <si>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</si>
  <si>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</si>
  <si>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</si>
  <si>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</si>
  <si>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</si>
  <si>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</si>
  <si>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</si>
  <si>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</si>
  <si>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</si>
  <si>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</si>
  <si>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</si>
  <si>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</si>
  <si>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</si>
  <si>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</si>
  <si>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</si>
  <si>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</si>
  <si>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</si>
  <si>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st17.001</t>
  </si>
  <si>
    <t>st17.002</t>
  </si>
  <si>
    <t>st17.003</t>
  </si>
  <si>
    <t>st17.004</t>
  </si>
  <si>
    <t>st17.005</t>
  </si>
  <si>
    <t>st17.006</t>
  </si>
  <si>
    <t>st17.007</t>
  </si>
  <si>
    <t>st18.001</t>
  </si>
  <si>
    <t>st18.002</t>
  </si>
  <si>
    <t>st18.003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</si>
  <si>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</si>
  <si>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</si>
  <si>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</si>
  <si>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</si>
  <si>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</si>
  <si>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</si>
  <si>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</si>
  <si>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</si>
  <si>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</si>
  <si>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</si>
  <si>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</si>
  <si>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</si>
  <si>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</si>
  <si>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</si>
  <si>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</si>
  <si>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</si>
  <si>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</si>
  <si>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</si>
  <si>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</si>
  <si>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</si>
  <si>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</si>
  <si>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</si>
  <si>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</si>
  <si>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</si>
  <si>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</si>
  <si>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</si>
  <si>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st19.027</t>
  </si>
  <si>
    <t>st19.028</t>
  </si>
  <si>
    <t>st19.029</t>
  </si>
  <si>
    <t>st19.030</t>
  </si>
  <si>
    <t>st19.031</t>
  </si>
  <si>
    <t>st19.032</t>
  </si>
  <si>
    <t>st19.033</t>
  </si>
  <si>
    <t>st19.034</t>
  </si>
  <si>
    <t>st19.035</t>
  </si>
  <si>
    <t>st19.036</t>
  </si>
  <si>
    <t>st19.037</t>
  </si>
  <si>
    <t>st19.038</t>
  </si>
  <si>
    <t>st19.039</t>
  </si>
  <si>
    <t>st19.040</t>
  </si>
  <si>
    <t>st19.041</t>
  </si>
  <si>
    <t>st19.042</t>
  </si>
  <si>
    <t>st19.043</t>
  </si>
  <si>
    <t>st19.044</t>
  </si>
  <si>
    <t>st19.045</t>
  </si>
  <si>
    <t>st19.046</t>
  </si>
  <si>
    <t>st19.047</t>
  </si>
  <si>
    <t>st19.048</t>
  </si>
  <si>
    <t>st19.049</t>
  </si>
  <si>
    <t>st19.050</t>
  </si>
  <si>
    <t>st19.051</t>
  </si>
  <si>
    <t>st19.052</t>
  </si>
  <si>
    <t>st19.053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</si>
  <si>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</si>
  <si>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</si>
  <si>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</si>
  <si>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</si>
  <si>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</si>
  <si>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</si>
  <si>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</si>
  <si>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</si>
  <si>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</si>
  <si>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</si>
  <si>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</si>
  <si>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</si>
  <si>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</si>
  <si>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</si>
  <si>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</si>
  <si>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</si>
  <si>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</si>
  <si>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</si>
  <si>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</si>
  <si>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</si>
  <si>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</si>
  <si>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</si>
  <si>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st22.001</t>
  </si>
  <si>
    <t>st22.002</t>
  </si>
  <si>
    <t>st22.003</t>
  </si>
  <si>
    <t>st22.004</t>
  </si>
  <si>
    <t>st23.001</t>
  </si>
  <si>
    <t>st23.002</t>
  </si>
  <si>
    <t>st23.003</t>
  </si>
  <si>
    <t>st23.004</t>
  </si>
  <si>
    <t>st23.005</t>
  </si>
  <si>
    <t>st23.006</t>
  </si>
  <si>
    <t>st24.001</t>
  </si>
  <si>
    <t>st24.002</t>
  </si>
  <si>
    <t>st24.003</t>
  </si>
  <si>
    <t>st24.004</t>
  </si>
  <si>
    <t>st25.001</t>
  </si>
  <si>
    <t>st25.002</t>
  </si>
  <si>
    <t>st25.003</t>
  </si>
  <si>
    <t>st25.004</t>
  </si>
  <si>
    <t>st25.005</t>
  </si>
  <si>
    <t>st25.006</t>
  </si>
  <si>
    <t>st25.007</t>
  </si>
  <si>
    <t>st25.008</t>
  </si>
  <si>
    <t>st25.009</t>
  </si>
  <si>
    <t>st25.010</t>
  </si>
  <si>
    <t>st25.011</t>
  </si>
  <si>
    <t>st25.012</t>
  </si>
  <si>
    <t>st26.001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</si>
  <si>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</si>
  <si>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</si>
  <si>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</si>
  <si>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</si>
  <si>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</si>
  <si>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</si>
  <si>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</si>
  <si>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</si>
  <si>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</si>
  <si>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</si>
  <si>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</si>
  <si>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</si>
  <si>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</si>
  <si>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</si>
  <si>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st28.001</t>
  </si>
  <si>
    <t>st28.002</t>
  </si>
  <si>
    <t>st28.003</t>
  </si>
  <si>
    <t>st28.004</t>
  </si>
  <si>
    <t>st28.005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</si>
  <si>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</si>
  <si>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</si>
  <si>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</si>
  <si>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</si>
  <si>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</si>
  <si>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</si>
  <si>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</si>
  <si>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</si>
  <si>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</si>
  <si>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</si>
  <si>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</si>
  <si>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</si>
  <si>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</si>
  <si>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</si>
  <si>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</si>
  <si>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</si>
  <si>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</si>
  <si>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</si>
  <si>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</si>
  <si>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</si>
  <si>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</si>
  <si>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</si>
  <si>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</si>
  <si>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</si>
  <si>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</si>
  <si>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</si>
  <si>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</si>
  <si>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</si>
  <si>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</si>
  <si>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</si>
  <si>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</si>
  <si>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</si>
  <si>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</si>
  <si>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</si>
  <si>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</si>
  <si>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</si>
  <si>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</si>
  <si>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</si>
  <si>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</si>
  <si>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</si>
  <si>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</si>
  <si>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</si>
  <si>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</si>
  <si>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</si>
  <si>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</si>
  <si>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</si>
  <si>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</si>
  <si>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</si>
  <si>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</si>
  <si>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</si>
  <si>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</si>
  <si>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</si>
  <si>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</si>
  <si>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</si>
  <si>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</si>
  <si>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</si>
  <si>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</si>
  <si>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</si>
  <si>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</si>
  <si>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</si>
  <si>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</si>
  <si>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</si>
  <si>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</si>
  <si>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</si>
  <si>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</si>
  <si>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</si>
  <si>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</si>
  <si>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</si>
  <si>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</si>
  <si>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</si>
  <si>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</si>
  <si>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</si>
  <si>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</si>
  <si>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st34.001</t>
  </si>
  <si>
    <t>st34.002</t>
  </si>
  <si>
    <t>st34.003</t>
  </si>
  <si>
    <t>st34.004</t>
  </si>
  <si>
    <t>st34.005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</si>
  <si>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</si>
  <si>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</si>
  <si>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</si>
  <si>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</si>
  <si>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</si>
  <si>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</si>
  <si>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</si>
  <si>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</si>
  <si>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</si>
  <si>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st36.001</t>
  </si>
  <si>
    <t>st36.002</t>
  </si>
  <si>
    <t>st36.003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</si>
  <si>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</si>
  <si>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</si>
  <si>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</si>
  <si>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</si>
  <si>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</si>
  <si>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</si>
  <si>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</si>
  <si>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</si>
  <si>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</si>
  <si>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st37.001</t>
  </si>
  <si>
    <t>st37.002</t>
  </si>
  <si>
    <t>st37.003</t>
  </si>
  <si>
    <t>st37.004</t>
  </si>
  <si>
    <t>st37.005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</si>
  <si>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</si>
  <si>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</si>
  <si>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</si>
  <si>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st37.008</t>
  </si>
  <si>
    <t>st37.009</t>
  </si>
  <si>
    <t>st37.010</t>
  </si>
  <si>
    <t>Медицинская кардиореабилитация (5 баллов по ШРМ)</t>
  </si>
  <si>
    <t>st37.011</t>
  </si>
  <si>
    <t>st37.012</t>
  </si>
  <si>
    <t>Медицинская реабилитация при других соматических заболеваниях (4 балла по ШРМ)</t>
  </si>
  <si>
    <t>st37.013</t>
  </si>
  <si>
    <t>st37.014</t>
  </si>
  <si>
    <t>st37.015</t>
  </si>
  <si>
    <t>st37.016</t>
  </si>
  <si>
    <t>st37.017</t>
  </si>
  <si>
    <t>st37.018</t>
  </si>
  <si>
    <t>st38.001</t>
  </si>
  <si>
    <t>st37</t>
  </si>
  <si>
    <t>st36</t>
  </si>
  <si>
    <t>st35</t>
  </si>
  <si>
    <t>st34</t>
  </si>
  <si>
    <t>st33</t>
  </si>
  <si>
    <t>st32</t>
  </si>
  <si>
    <t>st31</t>
  </si>
  <si>
    <t>st30</t>
  </si>
  <si>
    <t>st28</t>
  </si>
  <si>
    <t>st27</t>
  </si>
  <si>
    <t>st26</t>
  </si>
  <si>
    <t>st25</t>
  </si>
  <si>
    <t>st24</t>
  </si>
  <si>
    <t>st23</t>
  </si>
  <si>
    <t>st21</t>
  </si>
  <si>
    <t>st20</t>
  </si>
  <si>
    <t>st19</t>
  </si>
  <si>
    <t>st18</t>
  </si>
  <si>
    <t>st17</t>
  </si>
  <si>
    <t>st16</t>
  </si>
  <si>
    <t>st15</t>
  </si>
  <si>
    <t>st14</t>
  </si>
  <si>
    <t>st13</t>
  </si>
  <si>
    <t>st12</t>
  </si>
  <si>
    <t>st11</t>
  </si>
  <si>
    <t>st10</t>
  </si>
  <si>
    <t>st09</t>
  </si>
  <si>
    <t>st08</t>
  </si>
  <si>
    <t>st07</t>
  </si>
  <si>
    <t>st06</t>
  </si>
  <si>
    <t>st05</t>
  </si>
  <si>
    <t>st04</t>
  </si>
  <si>
    <t>st03</t>
  </si>
  <si>
    <t>st01</t>
  </si>
  <si>
    <t>st02</t>
  </si>
  <si>
    <t>st22</t>
  </si>
  <si>
    <t>st29</t>
  </si>
  <si>
    <t>st38</t>
  </si>
  <si>
    <t>Градации оценки ШРМ</t>
  </si>
  <si>
    <t>Описание статуса</t>
  </si>
  <si>
    <t>При заболеваниях и (или) состояниях центральной нервной системы</t>
  </si>
  <si>
    <t>При заболеваниях и (или) состояниях периферической нервной системы и опорно-двигательного аппарата</t>
  </si>
  <si>
    <t>При соматических (кардиологических) заболеваниях и (или) состояниях</t>
  </si>
  <si>
    <t>Нет симптомов</t>
  </si>
  <si>
    <t>Отсутствие значимых нарушений жизнедеятельности, несмотря на имеющиеся симптомы заболевания</t>
  </si>
  <si>
    <t>а) может вернуться к прежнему образу жизни (работа, обучение), поддерживать прежний уровень активности и социальной жизни;</t>
  </si>
  <si>
    <t>б) тратит столько же времени на выполнение дел, как и раньше до болезни</t>
  </si>
  <si>
    <t>б) тратит столько же времени на выполнение дел, как и раньше до болезни.</t>
  </si>
  <si>
    <t>б) тратит столько же времени на выполнение дел, как и раньше до болезни;</t>
  </si>
  <si>
    <t>в) может выполнять физическую нагрузку выше обычной без слабости, сердцебиения, одышки.</t>
  </si>
  <si>
    <t>Легкое ограничение жизнедеятельности</t>
  </si>
  <si>
    <t>а) не может выполнять ту активность, которая была до заболевания (управление транспортным средством, чтение, письмо, танцы, работа и др.), но может справляться со своими делами без посторонней помощи;</t>
  </si>
  <si>
    <t>б) может самостоятельно за собой ухаживать (сам одевается и раздевается, ходит в магазин, готовит простую еду, может совершать небольшие путешествия и переезды, самостоятельно передвигается);</t>
  </si>
  <si>
    <t>в) не нуждается в наблюдении;</t>
  </si>
  <si>
    <t>г) может проживать один дома от недели и более без помощи.</t>
  </si>
  <si>
    <t>а) не способен выполнять ту активность, которая была до заболевания (управление транспортным средством, чтение, письмо, танцы, работа и др.), но может справляться со своими делами без посторонней помощи;</t>
  </si>
  <si>
    <t>б) может самостоятельно за собой ухаживать (сам одевается и раздевается, ходит в магазин, готовит простую еду, может совершать небольшие путешествия и переезды, самостоятельно передвигается).</t>
  </si>
  <si>
    <t>а) может справляться со своими делами без посторонней помощи;</t>
  </si>
  <si>
    <t>б) обычная физическая нагрузка не вызывает выраженного утомления, слабости, одышки или сердцебиения. Стенокардия развивается при значительном, ускоренном или особо длительном напряжении (усилии).  Тест шестиминутной ходьбы (ТШМ) &gt;425 м. Тесты с физической нагрузкой (велоэргометрия или спироэргометрия) ≥125Вт/≥ 7 МЕ;</t>
  </si>
  <si>
    <t>в) может самостоятельно за собой ухаживать (сам одевается и раздевается, ходит в магазин, готовит простую еду, может совершать небольшие путешествия и переезды, самостоятельно передвигается);</t>
  </si>
  <si>
    <t>г) не нуждается в наблюдении;</t>
  </si>
  <si>
    <t>д) может проживать один дома от недели и более без помощи.</t>
  </si>
  <si>
    <t>Ограничение жизнедеятельности, умеренное по своей выраженности</t>
  </si>
  <si>
    <t>а) может передвигаться самостоятельно без посторонней помощи;</t>
  </si>
  <si>
    <t>б) самостоятельно одевается, раздевается, ходит в туалет, ест и выполняет другие виды повседневной активности;</t>
  </si>
  <si>
    <t>в) нуждается в помощи при выполнении сложных видов активности: приготовление пищи, уборке дома, поход в магазин за покупками и другие;</t>
  </si>
  <si>
    <t>г) нуждается в помощниках при ведении финансовых дел;</t>
  </si>
  <si>
    <t>д) может проживать один дома без помощи от 1 суток до 1 недели.</t>
  </si>
  <si>
    <t>а) может передвигаться самостоятельно без посторонней помощи или с помощью трости;</t>
  </si>
  <si>
    <t>б) незначительное ограничение возможностей самообслуживания, самостоятельно одевается, раздевается, ходит в туалет, ест и выполняет др. виды повседневной активности;</t>
  </si>
  <si>
    <t>г) умеренно выраженный болевой синдром во время ходьбы, незначительно выраженный болевой синдром в покое (1-3 балла по визуальной аналоговой шкале боли (ВАШ).</t>
  </si>
  <si>
    <t>б) в покое какие-либо патологические симптомы отсутствуют, обычная физическая нагрузка вызывает слабость, утомляемость, сердцебиение, одышку, стенокардия развивается при ходьбе на расстояние &gt; 500 м по ровной местности, при подъеме на &gt; 1 пролет  обычных ступенек, в нормальном темпе, при обычных условиях.ТШМ = 301-425 м. Тесты с физической нагрузкой (велоэргометрия /спироэргометрия)  = 75-100 Вт /4-6,9 МЕ;</t>
  </si>
  <si>
    <t>в) самостоятельно одевается, раздевается, ходит в туалет, ест и выполняет др. виды повседневной активности;</t>
  </si>
  <si>
    <t>г) нуждается в помощи при выполнении сложных видов активности: приготовление пищи, уборке дома, поход в магазин за покупками;</t>
  </si>
  <si>
    <t>Выраженное ограничение жизнедеятельности</t>
  </si>
  <si>
    <t>а) не может передвигаться самостоятельно без посторонней помощи;</t>
  </si>
  <si>
    <t>б) нуждается в помощи при выполнении повседневных задач: одевание, раздевание, туалет, прием пищи и др.;</t>
  </si>
  <si>
    <t>в) в обычной жизни нуждается в ухаживающем;  г) может проживать один дома без помощи до 1 суток.</t>
  </si>
  <si>
    <t>а) умеренно выраженное ограничение возможностей передвижения и нуждается в дополнительном средстве опоры – костыли;</t>
  </si>
  <si>
    <t>б) умеренное ограничение возможностей самообслуживания и при выполнении всех повседневных задач: одевание, раздевание, туалет;</t>
  </si>
  <si>
    <t>в) выраженный болевой синдром во время движений, умеренно выраженный болевой синдром в покое (4-7 баллов по ВАШ)</t>
  </si>
  <si>
    <t>а) стенокардия возникает при ходьбе от 100 до 500 м по ровной местности, при подъеме на 1 пролет обычных ступенек, в нормальном темпе, при обычных условиях. ТШМ = 150-300 м, тесты с физической нагрузкой (велоэргометрия /спироэргометрия) = 25-50 Вт /2-3,9 МЕ;</t>
  </si>
  <si>
    <t>б) самостоятельно одевается, раздевается, ходит в туалет, ест и выполняет др. виды повседневной активности;</t>
  </si>
  <si>
    <t>в) в обычной жизни нуждается в ухаживающем;</t>
  </si>
  <si>
    <t>г) может проживать один дома без помощи до 1 суток.</t>
  </si>
  <si>
    <t>Грубое нарушение процессов жизнедеятельности</t>
  </si>
  <si>
    <t>а) пациент прикован к постели;</t>
  </si>
  <si>
    <t>б) не может передвигаться самостоятельно без посторонней помощи;</t>
  </si>
  <si>
    <t>в) нуждается в постоянном внимании, помощи при выполнении всех повседневных задач: одевание, раздевание, туалет, прием пищи и др.;</t>
  </si>
  <si>
    <t>г) нуждается в ухаживающем постоянно (и днем, и ночью);</t>
  </si>
  <si>
    <t>д) не может быть оставлен один дома без посторонней помощи.</t>
  </si>
  <si>
    <t>а) выраженное ограничение возможностей передвижения, нуждается в дополнительных средствах опоры – ходунки или самостоятельно передвигается в коляске. Перемещение ограничено пределами стационарного отделения. Не может ходить по лестнице;</t>
  </si>
  <si>
    <t>б) выраженное ограничение возможностей самообслуживания и выполнении всех повседневных задач: одевание, раздевание, туалет;</t>
  </si>
  <si>
    <t>в) выраженный болевой синдром в покое (8-10 баллов по ВАШ), усиливающийся при движении.</t>
  </si>
  <si>
    <t>а) больной комфортно чувствует себя только в состоянии покоя, малейшие физические нагрузки приводят к появлению слабости, сердцебиения, одышки, болям в сердце. ТШМ &lt; 150 м;</t>
  </si>
  <si>
    <t>г) не может быть оставлен один дома без посторонней помощи.</t>
  </si>
  <si>
    <t>Нарушение жизнедеятельности крайней степени тяжести</t>
  </si>
  <si>
    <t>а) хроническое нарушение сознания: витальные функции стабильны; нейромышечные и коммуникативные функции глубоко нарушены; пациент может находиться в условиях специального ухода реанимационного отделения;</t>
  </si>
  <si>
    <t>б) нейромышечная несостоятельность: психический статус в пределах нормы, однако глубокий двигательный дефицит (тетраплегия) и бульбарные нарушения вынуждают больного оставаться в специализированном реанимационном отделении.</t>
  </si>
  <si>
    <t>Тарифы с 01.01.2019г. к Тарифному соглашению от 29.12.2018г.</t>
  </si>
  <si>
    <t>за  декабрь 2018 г.</t>
  </si>
  <si>
    <t>Приложение 28</t>
  </si>
  <si>
    <t xml:space="preserve"> Виды противоопухолевого лечения, относящихся к различным КСГ</t>
  </si>
  <si>
    <t>Тарифы обязательного медицинского  страхования  на  медицинские  услуги, оказываемые стационарными отделениями медицинских организаций Республики Мордовия по КСГ</t>
  </si>
  <si>
    <t xml:space="preserve">ПК – поправочный коэффициент оплаты КСГ </t>
  </si>
  <si>
    <t>Стоимость одного случая госпитализации в стационаре (ССсл) по КСГ  определяется по формуле:</t>
  </si>
  <si>
    <t>Стоимость одного случая лечения в дневном стационаре (ССпд) по КСГ  определяется по формуле:</t>
  </si>
  <si>
    <t>СЧЕТ  № _____  _______________  2019 г.*</t>
  </si>
  <si>
    <t>за_______________2019 г.</t>
  </si>
  <si>
    <t>по состоянию на ___________2019г.</t>
  </si>
  <si>
    <t>Приложение 29</t>
  </si>
  <si>
    <t>Шкала реабилитационной маршрутизации для взрослых и детей(ШРМ)</t>
  </si>
  <si>
    <t>ГБУЗ Республики Мордовия «Мордовская республиканская центральная клиническая больница»</t>
  </si>
  <si>
    <t>ООО «ПЭТ-Технолоджи (г. Тамбов)</t>
  </si>
  <si>
    <t xml:space="preserve">ООО «Глазная клиника» </t>
  </si>
  <si>
    <t>ООО «М-Лайн» (г. Москва)</t>
  </si>
  <si>
    <t>ООО «ВРТ» (г. Казань)</t>
  </si>
  <si>
    <t xml:space="preserve">ООО «Ситилаб» </t>
  </si>
  <si>
    <t xml:space="preserve">ООО «Дент-Плюс» </t>
  </si>
  <si>
    <r>
      <t>БС – базовая ставка финансирования стационарной медицинской помощи - 21 825,31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рублей</t>
    </r>
  </si>
  <si>
    <t>БС – базовая ставка финансирования дневного стационара - 12 885,80 рублей</t>
  </si>
  <si>
    <t>ООО Здоровье» (г. Нижний Новгород)</t>
  </si>
  <si>
    <t>ГЕРИАТРИЯ</t>
  </si>
  <si>
    <t>СЕРДЕЧНО-СОСУДИСТАЯ ХИРУРГИЯ (кардиохирургия)</t>
  </si>
  <si>
    <t>СЕРДЕЧНО-СОСУДИСТАЯ ХИРУРГИЯ (сосудистая хирургия)</t>
  </si>
  <si>
    <t>D12.6, K60.4, N82.2, N82.3, N82.4, K57.2, K59.3, Q43.1, Q43.2, Q43.3, Q52.2; K59.0, K59.3, Z93.2, Z93.3, K55.2, K51, K50.0, K50.1, K50.8, K57.2, K62.3, K62.10</t>
  </si>
  <si>
    <t>01.00.1.002.8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</si>
  <si>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</si>
  <si>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D18.0, D13.4, D13.5, B67.0, K76.6, K76.8, Q26.5, I85.0</t>
  </si>
  <si>
    <t>Реконструктивно-пластические, в том числе лапароскопически ассистированные операции на тонкой, толстой кишке и промежности, свищ прямой кишки 3 - 4 степени сложности</t>
  </si>
  <si>
    <t>D12.6, K60.4, N82.2, N82.3, N82.4, K57.2, K59.3, Q43.1, Q43.2, Q43.3, Q52.2; K59.0, K59.3, Z93.2, Z93.3, K55.2, K51, K50.0, K50.1, K50.8, K57.2, K62.3, K62.8</t>
  </si>
  <si>
    <t>Реконструктивно-пластические, в том числе лапароскопически ассистированные операции на тонкой, толстой кишке и промежности, ректовагинальный (коловагинальный) свищ</t>
  </si>
  <si>
    <t>D12.6, K60.4, N82.2, N82.3, N82.4, K57.2, K59.3, Q43.1, Q43.2, Q43.3, Q52.2; K59.0, K59.3, Z93.2, Z93.3, K55.2, K51, K50.0, K50.1, K50.8, K57.2, K62.3, K62.9</t>
  </si>
  <si>
    <t>Реконструктивно-пластические, в том числе лапароскопически ассистированные операции на тонкой, толстой кишке и промежности, колостома, илеостома, еюностома, состояние после обструктивной резекции ободочной кишки</t>
  </si>
  <si>
    <t>02.00.3.001</t>
  </si>
  <si>
    <t xml:space="preserve"> Комплексное лечение при привычном невынашивании беременности, вызванном тромбофилическими мутациями, антифосфолипидным синдромом, резус-сенсибилизацией, с применением химиотерапевтических, генно-инженерных, биологических, онтогенетических, молекулярно-генетических и иммуногенетических методов коррекции.</t>
  </si>
  <si>
    <t xml:space="preserve">0.36.0, 0.36.1, 0.28.0 </t>
  </si>
  <si>
    <t>02.00.4.006</t>
  </si>
  <si>
    <t xml:space="preserve"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   </t>
  </si>
  <si>
    <t>D25, D26, D27, D28</t>
  </si>
  <si>
    <t>03.00.5.001.38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</si>
  <si>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</si>
  <si>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K50, K51, K90.0</t>
  </si>
  <si>
    <t>I65.0-I65.3, I65.8, I66,  I67.8</t>
  </si>
  <si>
    <t>С00, С01, С02, С04 - С06, C09.0, C09.1, C09.8, C09.9, C10.0, C10.1, C10.2, C10.3, C10.4, C11.0, C11.1, C11.2, C11.3, C11.8, C11.9, C12, C12.9, C13.0, C13.1, C13.2, C13.8, C13.9, C14.0, C14.2, C15.0, C30.0, C31.0, C31.1, C31.2, C31.3, C31.8, C31.9, C32, С43, С44, С69, С73, C15, С16, С17, С18, С19, C20, C21</t>
  </si>
  <si>
    <t>С15, С16, С18, С19, С20, С21</t>
  </si>
  <si>
    <t xml:space="preserve"> Состояние после обструктивных резекций по поводу опухолей толстой кишки, местнораспространенные и метастатические формы первичных и рецидивных злокачественных новообразований ободочной, сигмовидной, прямой кишки и ректосигмоидного соединения (II - IV стадия)</t>
  </si>
  <si>
    <t>C18;C19;C20;C08;C48.1;C42.2</t>
  </si>
  <si>
    <t>Дистанционная, внутритканевая, внутриполостная, стереотаксическая, радионуклидная лучевая терапия, высокоинтенсивная фокусированная ультразвуковая терапия (HIFU) при злокачественных новообразованиях</t>
  </si>
  <si>
    <t>Н 26.0 - Н 26.4, Н 40.1 - Н 40.8, Q 15.0</t>
  </si>
  <si>
    <r>
      <rPr>
        <sz val="12"/>
        <rFont val="Times New Roman"/>
        <family val="1"/>
      </rPr>
      <t>E10.3, E11.3, H25.0 - H25.9, H26.0 - H26.4, H27.0, H28, H30.0 - H30.9, H31.3, H32.8, H33.0 - H33.5, H34.8, H35.2 - H35.4, H36.0, H36.8, H43.1, H43.3, H44.0, H44.1</t>
    </r>
    <r>
      <rPr>
        <b/>
        <sz val="12"/>
        <rFont val="Times New Roman"/>
        <family val="1"/>
      </rPr>
      <t xml:space="preserve">
</t>
    </r>
  </si>
  <si>
    <t>13.00.30.001.406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</si>
  <si>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</si>
  <si>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M05.0, M05.1, M05.2, M05.3, M05.8, M06.0, M06.1, M06.4, M06.8, M08, M45, M32, M34, M07.2</t>
  </si>
  <si>
    <t>Коронарная ревасскурялизация миокарда с применением ангиопластики в сочетании со стентированием при ишемической болезни</t>
  </si>
  <si>
    <t>I20.1, I20.8, I25</t>
  </si>
  <si>
    <t>14.00.38.013.501</t>
  </si>
  <si>
    <t>Эндоваскулярная, хирургическая коррекция нарушений ритма сердца без имплантации кардиовертера-дефибриллятора у взрослых</t>
  </si>
  <si>
    <t xml:space="preserve">I44.1, I44.2, I45.2, I45.3, I45.6, I46.0, I47.0, I47.1, I47.2, I47.9, I48, I49.0, I49.5, Q22.5, Q24.6
</t>
  </si>
  <si>
    <t>Эндоваскулярная, хирургическая коррекция нарушений ритма сердца без имплантации кардиовертера-дефибриллятора у детей</t>
  </si>
  <si>
    <t>14.00.40.003.534</t>
  </si>
  <si>
    <t>Эндоваскулярная, хирургическая коррекция нарушений ритма сердца без имплантации кардиовертера-дефибриллятора</t>
  </si>
  <si>
    <t>14.00.41.003.534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</si>
  <si>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</si>
  <si>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I20.0, I21, I22, I24.0,</t>
  </si>
  <si>
    <t>16.00.44.002.418</t>
  </si>
  <si>
    <t>16.00.44.003.420</t>
  </si>
  <si>
    <t>M24.6, Z98.1, G80.1, G80.2, M21.0, M21.2, M21.4, M21.5, M21.9, Q68.1, Q72.5, Q72.6, Q72.8, Q72.9, Q74.2, Q74.3, Q74.8, Q77.7, Q87.3, G11.4, G12.1, G80.9  S44, S45, S46, S50, M19.1, M20.1, M20.5, Q05.9, Q66.0, Q66.5, Q66.8, Q68.2</t>
  </si>
  <si>
    <t>16.00.44.004.424</t>
  </si>
  <si>
    <t>16.00.45.005.417</t>
  </si>
  <si>
    <t>16.00.47.005.428</t>
  </si>
  <si>
    <t>16.00.47.005.521</t>
  </si>
  <si>
    <t>18.00.50.002.435</t>
  </si>
  <si>
    <t>18.00.50.002.436</t>
  </si>
  <si>
    <t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</si>
  <si>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N13.0, N13.1, N13.2, N35, Q54, Q64.0, Q64.1, Q62.1, Q62.2, Q62.3, Q62.7, C67, N82.1, N82.8, N82.0, N32.2, N33.8</t>
  </si>
  <si>
    <t>19.00.52.001.441</t>
  </si>
  <si>
    <t>19.00.52.008.449</t>
  </si>
  <si>
    <t>19.00.52.008.450</t>
  </si>
  <si>
    <t>10.00.24.004.369</t>
  </si>
  <si>
    <t>J38.6, D14.1, D14.2, J38.0, J38.3, R49.0, R49.2</t>
  </si>
  <si>
    <t>Сочетание любой схемы лекарственной терапии с любым кодом лучевой терапии, в том числе в сочетании с лекарственной терапией;</t>
  </si>
  <si>
    <t>Сочетание любой схемы лекарственной терапии с любым кодом хирургического лечения при злокачественном новообразовании;</t>
  </si>
  <si>
    <t>Сочетание любого кода лучевой терапии, в том числе в сочетании с лекарственной терапией, с любым кодом хирургического лечения при злокачественном новообразовании;</t>
  </si>
  <si>
    <t>Сочетание любой схемы лекарственной терапии с любым кодом лучевой терапии, в том числе в сочетании с лекарственной терапией, и с любым кодом хирургического лечения;</t>
  </si>
  <si>
    <t>Выполнение в рамках одной госпитализации двух и более схем лекарственной терапии.</t>
  </si>
  <si>
    <t>Наименование лечения</t>
  </si>
  <si>
    <t>Сложность лечения пациента, связанная с возрастом (лица старше 75 лет) (в том числе, включая консультацию врача-гериатра)**</t>
  </si>
  <si>
    <t>Сложность лечения пациента при наличии у него старческой астении***</t>
  </si>
  <si>
    <t>Наличие у пациента тяжелой сопутствующей патологии, осложнений заболеваний, сопутствующих заболеваний, влияющих на сложность лечения пациента (перечень указанных заболеваний и состояний представлен в Приложении 22 )</t>
  </si>
  <si>
    <t>Проведение в рамках одной госпитализации в полном объеме нескольких видов противоопухолевого лечения, относящихся к разным КСГ (перечень возможных сочетаний КСГ представлен в Приложении 28 )</t>
  </si>
  <si>
    <t>Проведение сочетанных хирургических вмешательств (перечень возможных сочетанных операций представлен в Приложении 20 )</t>
  </si>
  <si>
    <t>Проведение однотипных операций на парных органах (перечень возможных однотипных операций на парных органах представлен в Приложении 21)</t>
  </si>
  <si>
    <t>&lt;*&gt; Кроме КСГ, относящихся к профилю «Неонатология»</t>
  </si>
  <si>
    <t>&lt;**&gt; Кроме случаев госпитализации на геронтологические профильные койки</t>
  </si>
  <si>
    <t>&lt;***&gt; Применяется в случае госпитализации на геронтологические профильные койки пациента с основным диагнозом, относящимся к другому профилю</t>
  </si>
  <si>
    <t>&lt;****&gt; В данный этап не входит осуществление размораживания криоконсервированных эмбрионов и перенос криоконсервированных эмбрионов в полость матки.</t>
  </si>
  <si>
    <t>2019 год</t>
  </si>
  <si>
    <t>Среднедушевой норматив на декабрь 2018г.</t>
  </si>
  <si>
    <t>Остеосинтез титановой пластиной</t>
  </si>
  <si>
    <t>A16.03.024.005</t>
  </si>
  <si>
    <t>Реконструкция кости. Коррегирующая остеотомия голени</t>
  </si>
  <si>
    <t>Устранение энтропиона или эктропиона</t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</si>
  <si>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Состояния после трансплантации органов и (или) тканей (Z94.0; Z94.1; Z94.4; Z94.8);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</si>
  <si>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Гемолитико-уремический синдром (D59.3);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</si>
  <si>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Пароксизмальная ночная гемоглобинурия (Маркиафавы-Микели) (D59.5);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</si>
  <si>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Апластическая анемия неуточненная (D61.9);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</si>
  <si>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Наследственный дефицит факторов II (фибриногена), VII (лабильного), X (Стюарта-Прауэра) (D68.2);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</si>
  <si>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Идиопатическая тромбоцитопеническая пурпура (синдром Эванса) (D69.3);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</si>
  <si>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Дефект в системе комплемента (D84.1);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</si>
  <si>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Преждевременная половая зрелость центрального происхождения (Е22.8);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</si>
  <si>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Нарушения обмена ароматических аминокислот (классическая фенилкетонурия, другие виды гиперфенилаланинемии) (Е70.0; Е70.1);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</si>
  <si>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Тирозинемия (Е70.2);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</si>
  <si>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Болезнь «кленового сиропа» (Е71.0);</t>
    </r>
  </si>
  <si>
    <t>с разветвленной цепью (изовалериановая ацидемия, метилмалоновая ацидемия, пропионовая ацидемия) (Е71.1);</t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</si>
  <si>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Нарушения обмена жирных кислот (Е71.3);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</si>
  <si>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Гомоцистинурия (Е72.1);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</si>
  <si>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Глютарикацидурия (Е72.3);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</si>
  <si>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Галактоземия (Е74.2);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</si>
  <si>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Другие сфинголипидозы: болезнь Фабри (Фабри-Андерсона), Нимана-Пика (Е75.2);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</si>
  <si>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Мукополисахаридоз, тип I (Е76.0);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</si>
  <si>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Мукополисахаридоз, тип II (Е76.1);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</si>
  <si>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Мукополисахаридоз, тип VI (Е76.2);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</si>
  <si>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Острая перемежающая (печеночная) порфирия (Е80.2);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</si>
  <si>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Нарушения обмена меди (болезнь Вильсона) (Е83.0);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</si>
  <si>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Незавершенный остеогенез (Q78.0);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</si>
  <si>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4"/>
        <rFont val="Arial"/>
        <family val="2"/>
      </rPr>
      <t>Легочная (артериальная) гипертензия (идиопатическая) (первичная) (I27.0);</t>
    </r>
  </si>
  <si>
    <t>Комплексное посещение Центра Здоровья  с использованием мобильных комплексов</t>
  </si>
  <si>
    <t>А07.30.034</t>
  </si>
  <si>
    <t>Позитронно-эмиссионная компьютерная томография</t>
  </si>
  <si>
    <t xml:space="preserve">A06.01.001     </t>
  </si>
  <si>
    <t xml:space="preserve">Компьютерная томография мягких тканей                  </t>
  </si>
  <si>
    <t xml:space="preserve">A06.03.002     </t>
  </si>
  <si>
    <t>Компьютерная томография лицевого отдела черепа</t>
  </si>
  <si>
    <t xml:space="preserve">A06.03.002.004 </t>
  </si>
  <si>
    <t>Компьютерно-томографическое перфузионное исследование лицевого отдела черепа</t>
  </si>
  <si>
    <t xml:space="preserve">A06.03.021.001 </t>
  </si>
  <si>
    <t xml:space="preserve">Компьютерная томография верхней конечности             </t>
  </si>
  <si>
    <t xml:space="preserve">A06.03.036.001 </t>
  </si>
  <si>
    <t xml:space="preserve">Компьютерная томография нижней конечности              </t>
  </si>
  <si>
    <t xml:space="preserve">A06.03.058     </t>
  </si>
  <si>
    <t xml:space="preserve">Компьютерная томография позвоночника (один отдел)      </t>
  </si>
  <si>
    <t xml:space="preserve">A06.03.058.001 </t>
  </si>
  <si>
    <t>Компьютерная томография позвоночника с мультипланарной и трехмерной реконструкцией</t>
  </si>
  <si>
    <t xml:space="preserve">A06.03.062     </t>
  </si>
  <si>
    <t xml:space="preserve">Компьютерная томография кости                          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</si>
  <si>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</si>
  <si>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</si>
  <si>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</si>
  <si>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</si>
  <si>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</si>
  <si>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</si>
  <si>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 xml:space="preserve">A06.04.015     </t>
  </si>
  <si>
    <t xml:space="preserve">Томография височно-нижнечелюстного сустава             </t>
  </si>
  <si>
    <t xml:space="preserve">A06.04.017     </t>
  </si>
  <si>
    <t xml:space="preserve">Компьютерная томография сустава                        </t>
  </si>
  <si>
    <t>A06.04.020</t>
  </si>
  <si>
    <t>Компьютерная томография височно-нижнечелюстных суставов</t>
  </si>
  <si>
    <t>A06.07.004.001</t>
  </si>
  <si>
    <t>Спиральная компьютерная ортопантомография</t>
  </si>
  <si>
    <t>A06.07.013</t>
  </si>
  <si>
    <t>Компьютерная томография челюстно-лицевой области</t>
  </si>
  <si>
    <t xml:space="preserve">A06.08.006     </t>
  </si>
  <si>
    <t xml:space="preserve">Томография придаточных пазух носа, гортани             </t>
  </si>
  <si>
    <t xml:space="preserve">A06.08.007     </t>
  </si>
  <si>
    <t>Компьютерная томография придаточных пазух носа, гортани</t>
  </si>
  <si>
    <t xml:space="preserve">A06.08.007.001 </t>
  </si>
  <si>
    <t xml:space="preserve">Спиральная компьютерная томография гортани             </t>
  </si>
  <si>
    <t xml:space="preserve">A06.08.007.003 </t>
  </si>
  <si>
    <t xml:space="preserve">Спиральная компьютерная томография придаточных пазух носа  </t>
  </si>
  <si>
    <t xml:space="preserve">A06.08.009     </t>
  </si>
  <si>
    <t>Компьютерная томография верхних дыхательных путей и шеи</t>
  </si>
  <si>
    <t xml:space="preserve">A06.08.009.001 </t>
  </si>
  <si>
    <t xml:space="preserve">Спиральная компьютерная томография шеи                 </t>
  </si>
  <si>
    <t>A06.09.005</t>
  </si>
  <si>
    <t>Компьютерная томография органов грудной полости</t>
  </si>
  <si>
    <t xml:space="preserve">A06.09.008     </t>
  </si>
  <si>
    <t xml:space="preserve">Томография легких                                       </t>
  </si>
  <si>
    <t>A06.09.008.001</t>
  </si>
  <si>
    <t>Спиральная компьютерная томография легких</t>
  </si>
  <si>
    <t>A06.09.011</t>
  </si>
  <si>
    <t>Компьютерная томография бронхов</t>
  </si>
  <si>
    <t xml:space="preserve">A06.10.009     </t>
  </si>
  <si>
    <t xml:space="preserve">Компьютерная томография сердца                         </t>
  </si>
  <si>
    <t>A06.10.009.002</t>
  </si>
  <si>
    <t>Компьютерная томография левого предсердия и легочных вен</t>
  </si>
  <si>
    <t>A06.11.004</t>
  </si>
  <si>
    <t>Компьютерная томография средостения</t>
  </si>
  <si>
    <t xml:space="preserve">A06.12.001.001 </t>
  </si>
  <si>
    <t>Компьютерно-томографическая ангиография грудной аорты</t>
  </si>
  <si>
    <t xml:space="preserve">A06.12.001.002 </t>
  </si>
  <si>
    <t>Компьютерно-томографическая ангиография брюшной аорты</t>
  </si>
  <si>
    <t xml:space="preserve">A06.12.050     </t>
  </si>
  <si>
    <t xml:space="preserve">Компьютерно-томографическая ангиография одной анатомической области         </t>
  </si>
  <si>
    <t>A06.12.052</t>
  </si>
  <si>
    <t>Компьютерно-томографическая ангиография аорты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</si>
  <si>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</si>
  <si>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</si>
  <si>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</si>
  <si>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</si>
  <si>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</si>
  <si>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</si>
  <si>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</si>
  <si>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</si>
  <si>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</si>
  <si>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</si>
  <si>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</si>
  <si>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</si>
  <si>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</si>
  <si>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</si>
  <si>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</si>
  <si>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</si>
  <si>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 xml:space="preserve">A06.20.002     </t>
  </si>
  <si>
    <t xml:space="preserve">Компьютерная томография органов малого таза у женщин   </t>
  </si>
  <si>
    <t xml:space="preserve">A06.20.002.001 </t>
  </si>
  <si>
    <t>Спиральная компьютерная томография органов малого таза у женщин</t>
  </si>
  <si>
    <t xml:space="preserve">A06.21.003     </t>
  </si>
  <si>
    <t xml:space="preserve">Компьютерная томография органов таза у мужчин          </t>
  </si>
  <si>
    <t xml:space="preserve">A06.21.003.001 </t>
  </si>
  <si>
    <t xml:space="preserve">Спиральная компьютерная томография органов таза у мужчин      </t>
  </si>
  <si>
    <t>A06.22.002</t>
  </si>
  <si>
    <t>Компьютерная томография надпочечников</t>
  </si>
  <si>
    <t xml:space="preserve">A06.23.004     </t>
  </si>
  <si>
    <t>Компьютерная томография головного мозга</t>
  </si>
  <si>
    <t xml:space="preserve">A06.23.004.001 </t>
  </si>
  <si>
    <t>Компьютерно-томографическая перфузия головного мозга</t>
  </si>
  <si>
    <t xml:space="preserve">A06.23.007     </t>
  </si>
  <si>
    <t xml:space="preserve">Компьютерно-томографическая вентрикулография           </t>
  </si>
  <si>
    <t xml:space="preserve">A06.23.008     </t>
  </si>
  <si>
    <t xml:space="preserve">Компьютерно-томографическая цистернография             </t>
  </si>
  <si>
    <t xml:space="preserve">A06.25.003     </t>
  </si>
  <si>
    <t xml:space="preserve">Компьютерная томография височной кости                 </t>
  </si>
  <si>
    <t xml:space="preserve">A06.28.009     </t>
  </si>
  <si>
    <t>Компьютерная томография почек и надпочечников</t>
  </si>
  <si>
    <t xml:space="preserve">A06.28.009.002 </t>
  </si>
  <si>
    <t xml:space="preserve">Спиральная компьютерная томография почек и  надпочечников           </t>
  </si>
  <si>
    <t xml:space="preserve">A06.30.005     </t>
  </si>
  <si>
    <t xml:space="preserve">Компьютерная томография органов брюшной полости        </t>
  </si>
  <si>
    <t xml:space="preserve">A06.30.005.001 </t>
  </si>
  <si>
    <t xml:space="preserve">Компьютерная томография органов брюшной полости и забрюшинного пространства       </t>
  </si>
  <si>
    <t xml:space="preserve">A06.30.007     </t>
  </si>
  <si>
    <t xml:space="preserve">Компьютерная томография забрюшинного пространства      </t>
  </si>
  <si>
    <t>A06.30.008.001</t>
  </si>
  <si>
    <t>Компьютерно-томографическая фистулография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</si>
  <si>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</si>
  <si>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</si>
  <si>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</si>
  <si>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</si>
  <si>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</si>
  <si>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</si>
  <si>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 xml:space="preserve">A05.01.002     </t>
  </si>
  <si>
    <t xml:space="preserve">Магнитно-резонансная томография мягких тканей          </t>
  </si>
  <si>
    <t xml:space="preserve">A05.02.002     </t>
  </si>
  <si>
    <t xml:space="preserve">Магнитно-резонансная томография мышечной системы       </t>
  </si>
  <si>
    <t xml:space="preserve">A05.03.001     </t>
  </si>
  <si>
    <t>Магнитно-резонансная томография костной ткани (одна область)</t>
  </si>
  <si>
    <t xml:space="preserve">A05.03.002     </t>
  </si>
  <si>
    <t>Магнитно-резонансная томография позвоночника (один отдел)</t>
  </si>
  <si>
    <t xml:space="preserve">A05.03.003     </t>
  </si>
  <si>
    <t xml:space="preserve">Магнитно-резонансная томография основания черепа       </t>
  </si>
  <si>
    <t>A05.03.004</t>
  </si>
  <si>
    <t>Магнитно-резонансная томография лицевого отдела черепа</t>
  </si>
  <si>
    <t xml:space="preserve">A05.04.001     </t>
  </si>
  <si>
    <t xml:space="preserve">Магнитно-резонансная томография суставов (один сустав) </t>
  </si>
  <si>
    <t xml:space="preserve">A05.08.001     </t>
  </si>
  <si>
    <t xml:space="preserve">Магнитно-резонансная томография околоносовых пазух     </t>
  </si>
  <si>
    <t xml:space="preserve">A05.08.002     </t>
  </si>
  <si>
    <t xml:space="preserve">Магнитно-резонансная томография гортаноглотки          </t>
  </si>
  <si>
    <t xml:space="preserve">A05.08.003     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</si>
  <si>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</si>
  <si>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</si>
  <si>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</si>
  <si>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 xml:space="preserve">A05.09.001     </t>
  </si>
  <si>
    <t xml:space="preserve">Магнитно-резонансная томография легких                 </t>
  </si>
  <si>
    <t xml:space="preserve">A05.10.009     </t>
  </si>
  <si>
    <t>Магнитно-резонансная томография сердца и магистральных сосудов</t>
  </si>
  <si>
    <t xml:space="preserve">A05.11.001     </t>
  </si>
  <si>
    <t xml:space="preserve">Магнитно-резонансная томография средостения            </t>
  </si>
  <si>
    <t xml:space="preserve">A05.12.004     </t>
  </si>
  <si>
    <t xml:space="preserve">Магнитно-резонансная артериография (одна область)      </t>
  </si>
  <si>
    <t xml:space="preserve">A05.12.005     </t>
  </si>
  <si>
    <t xml:space="preserve">Магнитно-резонансная венография (одна область)         </t>
  </si>
  <si>
    <t>A05.12.007</t>
  </si>
  <si>
    <t>Магнитно-резонансная ангиография (одна область)</t>
  </si>
  <si>
    <t xml:space="preserve">A05.14.002     </t>
  </si>
  <si>
    <t xml:space="preserve">Магнитно-резонансная холангиография                    </t>
  </si>
  <si>
    <t xml:space="preserve">A05.15.001     </t>
  </si>
  <si>
    <t xml:space="preserve">Магнитно-резонансная томография поджелудочной железы   </t>
  </si>
  <si>
    <t xml:space="preserve">A05.15.002     </t>
  </si>
  <si>
    <t xml:space="preserve">Магнитно-резонансная холангиопанкреатография           </t>
  </si>
  <si>
    <t>A05.17.001</t>
  </si>
  <si>
    <t>Магнитно-резонансная томография тонкой кишки</t>
  </si>
  <si>
    <t>A05.18.001</t>
  </si>
  <si>
    <t>Магнитно-резонансная томография толстой кишки</t>
  </si>
  <si>
    <t>A05.20.003</t>
  </si>
  <si>
    <t>A05.21.001</t>
  </si>
  <si>
    <t>Магнитно-резонансная томография мошонки</t>
  </si>
  <si>
    <t>A05.22.001</t>
  </si>
  <si>
    <t>Магнитно-резонансная томография надпочечников</t>
  </si>
  <si>
    <t>A05.22.002</t>
  </si>
  <si>
    <t>Магнитно-резонансная томография гипофиза</t>
  </si>
  <si>
    <t xml:space="preserve">A05.23.009     </t>
  </si>
  <si>
    <t xml:space="preserve">Магнитно-резонансная томография головного мозга        </t>
  </si>
  <si>
    <t xml:space="preserve">A05.23.009.002 </t>
  </si>
  <si>
    <t>Магнитно-резонансная томография головного мозга функциональная</t>
  </si>
  <si>
    <t xml:space="preserve">A05.23.009.003 </t>
  </si>
  <si>
    <t xml:space="preserve">Магнитно-резонансная перфузия головного мозга          </t>
  </si>
  <si>
    <t xml:space="preserve">A05.23.009.004 </t>
  </si>
  <si>
    <t xml:space="preserve">Магнитно-резонансная диффузия головного мозга          </t>
  </si>
  <si>
    <t xml:space="preserve">A05.23.009.005 </t>
  </si>
  <si>
    <t xml:space="preserve">Магнитно-резонансная ликворография головного мозга     </t>
  </si>
  <si>
    <t xml:space="preserve">A05.23.009.006 </t>
  </si>
  <si>
    <t xml:space="preserve">Магнитно-резонансная томография головного мозга топометрическая         </t>
  </si>
  <si>
    <t xml:space="preserve">A05.23.009.008 </t>
  </si>
  <si>
    <t>Магнитно-резонансная ангиография интракарниальных сосудов</t>
  </si>
  <si>
    <t xml:space="preserve">A05.23.009.010 </t>
  </si>
  <si>
    <t xml:space="preserve">Магнитно-резонансная томография спинного мозга (один отдел) </t>
  </si>
  <si>
    <t xml:space="preserve">A05.23.009.012 </t>
  </si>
  <si>
    <t xml:space="preserve">Магнитно-резонансная перфузия спинного мозга (один отдел)      </t>
  </si>
  <si>
    <t xml:space="preserve">A05.23.009.013 </t>
  </si>
  <si>
    <t xml:space="preserve">Магнитно-резонансная диффузия спинного мозга (один отдел)  </t>
  </si>
  <si>
    <t xml:space="preserve">A05.23.009.014 </t>
  </si>
  <si>
    <t>Магнитно-резонансная ликворография спинного мозга (один одел)</t>
  </si>
  <si>
    <t xml:space="preserve">A05.23.009.016 </t>
  </si>
  <si>
    <t xml:space="preserve">Магнитно-резонансная томография спинного мозга фазовоконтрастная (один отдел)         </t>
  </si>
  <si>
    <t xml:space="preserve">A05.26.008     </t>
  </si>
  <si>
    <t xml:space="preserve">Магнитно-резонансная томография глазницы               </t>
  </si>
  <si>
    <t xml:space="preserve">A05.28.002      </t>
  </si>
  <si>
    <t xml:space="preserve">Магнитно-резонансная томография почек                  </t>
  </si>
  <si>
    <t>A05.28.003</t>
  </si>
  <si>
    <t>Магнитно-резонансная томография урография</t>
  </si>
  <si>
    <t xml:space="preserve">A05.30.004     </t>
  </si>
  <si>
    <t xml:space="preserve">Магнитно-резонансная томография органов малого таза    </t>
  </si>
  <si>
    <t xml:space="preserve">A05.30.005     </t>
  </si>
  <si>
    <t>Магнитно-резонансная томография органов брюшной полости</t>
  </si>
  <si>
    <t xml:space="preserve">A05.30.006     </t>
  </si>
  <si>
    <t xml:space="preserve">Магнитно-резонансная томография органов грудной клетки </t>
  </si>
  <si>
    <t xml:space="preserve">A05.30.007     </t>
  </si>
  <si>
    <t xml:space="preserve">Магнитно-резонансная томография забрюшинного пространства            </t>
  </si>
  <si>
    <t xml:space="preserve">A05.30.008     </t>
  </si>
  <si>
    <t xml:space="preserve">Магнитно-резонансная томография шеи                    </t>
  </si>
  <si>
    <t xml:space="preserve">A05.30.009     </t>
  </si>
  <si>
    <t xml:space="preserve">Топометрия магнитно-резонансно-томографическая         </t>
  </si>
  <si>
    <t xml:space="preserve">A05.30.010     </t>
  </si>
  <si>
    <t>Магнитно-резонансная томография мягких тканей головы</t>
  </si>
  <si>
    <t xml:space="preserve">A05.30.011     </t>
  </si>
  <si>
    <t xml:space="preserve">Магнитно-резонансная томография верхней конечности     </t>
  </si>
  <si>
    <t>A05.30.011.002</t>
  </si>
  <si>
    <t>Магнитно-резонансная томография кисти</t>
  </si>
  <si>
    <t xml:space="preserve">A05.30.012     </t>
  </si>
  <si>
    <t xml:space="preserve">Магнитно-резонансная томография нижней конечности      </t>
  </si>
  <si>
    <t>A05.30.012.002</t>
  </si>
  <si>
    <t>Магнитно-резонансная томография стопы</t>
  </si>
  <si>
    <t xml:space="preserve">A05.30.013     </t>
  </si>
  <si>
    <t xml:space="preserve">Магнитно-резонансная томография малого таза с  применением ректального датчика         </t>
  </si>
  <si>
    <t>A06.01.001.001</t>
  </si>
  <si>
    <t>Компьютерная томография мягких тканей с контрастированием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</si>
  <si>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</si>
  <si>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</si>
  <si>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</si>
  <si>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</si>
  <si>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 xml:space="preserve">A06.03.021.002 </t>
  </si>
  <si>
    <t xml:space="preserve">Спиральная компьютерная томография верхней конечности с внутривенным болюсным контрастированием </t>
  </si>
  <si>
    <t xml:space="preserve">A06.03.021.003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</si>
  <si>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          </t>
  </si>
  <si>
    <t xml:space="preserve">A06.03.036.002 </t>
  </si>
  <si>
    <t xml:space="preserve">Компьютерная томография нижней конечности с внутривенным болюсным контрастированием           </t>
  </si>
  <si>
    <t xml:space="preserve">A06.03.036.003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</si>
  <si>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          </t>
  </si>
  <si>
    <t>A06.03.058.003</t>
  </si>
  <si>
    <t>Компьютерная томография позвоночника с внутривенным контрастированием (один отдел)</t>
  </si>
  <si>
    <t xml:space="preserve">A06.08.007.002 </t>
  </si>
  <si>
    <t xml:space="preserve">Компьютерная томография гортани с внутривенным болюсным контрастированием </t>
  </si>
  <si>
    <t>A06.08.007.004</t>
  </si>
  <si>
    <t>Компьютерная томография придаточных пазух носа с внутривенным болюсным контрастированием</t>
  </si>
  <si>
    <t xml:space="preserve">A06.08.009.002 </t>
  </si>
  <si>
    <t xml:space="preserve">Компьютерная томография шеи с внутривенным болюсным контрастированием   </t>
  </si>
  <si>
    <t xml:space="preserve">A06.08.009.003 </t>
  </si>
  <si>
    <t xml:space="preserve">Компьютерная томография шеи с внутривенным болюсным контрастированием, мультипланарной и трехмерной реконструкцией   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</si>
  <si>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</si>
  <si>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      </t>
  </si>
  <si>
    <t>A06.10.009.001</t>
  </si>
  <si>
    <t>Компьютерная томография сердца с контрастированием</t>
  </si>
  <si>
    <t>A06.11.004.001</t>
  </si>
  <si>
    <t>Компьютерная томография средостения с внутривенным болюсным контрастированием</t>
  </si>
  <si>
    <t xml:space="preserve">A06.16.002     </t>
  </si>
  <si>
    <t xml:space="preserve">Компьютерная томография пищевода с пероральным контрастированием        </t>
  </si>
  <si>
    <t>A06.17.007</t>
  </si>
  <si>
    <t>Компьютерная томография тонкой кишки с контрастированием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</si>
  <si>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</si>
  <si>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</si>
  <si>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</si>
  <si>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</si>
  <si>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 xml:space="preserve">A06.20.002.002 </t>
  </si>
  <si>
    <t>Спиральная компьютерная томография органов малого таза у женщин с внутривенным болюсным контрастированием</t>
  </si>
  <si>
    <t xml:space="preserve">A06.20.002.003 </t>
  </si>
  <si>
    <t>Компьютерная томография органов малого таза у женщин с контрастированием</t>
  </si>
  <si>
    <t xml:space="preserve">A06.20.002.004 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</si>
  <si>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</si>
  <si>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 xml:space="preserve">A06.21.003.002 </t>
  </si>
  <si>
    <t xml:space="preserve">Спиральная компьютерная томография органов таза у мужчин с внутривенным болюсным контрастированием      </t>
  </si>
  <si>
    <t xml:space="preserve">A06.21.003.003 </t>
  </si>
  <si>
    <t xml:space="preserve">Компьютерная томография органов таза у мужчин с контрастированием       </t>
  </si>
  <si>
    <t>A06.22.002.001</t>
  </si>
  <si>
    <t>Компьютерная томография надпочечников с внутривенным болюсным контрастированием</t>
  </si>
  <si>
    <t xml:space="preserve">A06.23.004.002 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</si>
  <si>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</si>
  <si>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</si>
  <si>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</si>
  <si>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</si>
  <si>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</si>
  <si>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A06.25.003.002</t>
  </si>
  <si>
    <t>Компьютерная томография височной кости с внутривенным болюсным контрастированием</t>
  </si>
  <si>
    <t xml:space="preserve">A06.28.009.001 </t>
  </si>
  <si>
    <t>Компьютерная томография почек и верхних мочевыводящих путей с внутривенным болюсным контрастированием</t>
  </si>
  <si>
    <t xml:space="preserve">A06.30.005.002 </t>
  </si>
  <si>
    <t xml:space="preserve">Компьютерная томография органов брюшной полости и забрюшинного пространства с внутривенным болюсным  контрастированием   </t>
  </si>
  <si>
    <t xml:space="preserve">A06.30.005.003 </t>
  </si>
  <si>
    <t xml:space="preserve">Компьютерная томография органов брюшной полости с внутривенным болюсным контрастированием      </t>
  </si>
  <si>
    <t xml:space="preserve">A06.30.007.002 </t>
  </si>
  <si>
    <t xml:space="preserve">Компьютерная томография забрюшинного пространства с внутривенным болюсным контрастированием     </t>
  </si>
  <si>
    <t xml:space="preserve">A05.01.002.001 </t>
  </si>
  <si>
    <t xml:space="preserve">Магнитно-резонансная томография мягких тканей с контрастированием       </t>
  </si>
  <si>
    <t xml:space="preserve">A05.03.002.001 </t>
  </si>
  <si>
    <t xml:space="preserve">Магнитно-резонансная томография позвоночника с контрастированием (один отдел)           </t>
  </si>
  <si>
    <t xml:space="preserve">A05.03.003.001 </t>
  </si>
  <si>
    <t>Магнитно-резонансная томография основания черепа с ангиографией</t>
  </si>
  <si>
    <t>A05.03.004.001</t>
  </si>
  <si>
    <t>Магнитно-резонансная томография лицевого отдела черепа с внутривенным контрастированием</t>
  </si>
  <si>
    <t xml:space="preserve">A05.04.001.001 </t>
  </si>
  <si>
    <t xml:space="preserve">Магнитно-резонансная томография суставов (один сустав) с контрастированием  </t>
  </si>
  <si>
    <t xml:space="preserve">A05.10.009.001 </t>
  </si>
  <si>
    <t xml:space="preserve">Магнитно-резонансная томография сердца с  контрастированием              </t>
  </si>
  <si>
    <t xml:space="preserve">A05.12.006     </t>
  </si>
  <si>
    <t>Магнитно-резонансная ангиография с контрастированием   (одна область)</t>
  </si>
  <si>
    <t>A05.17.001.001</t>
  </si>
  <si>
    <t>Магнитно-резонансная томография тонкой кишки с контрастированием</t>
  </si>
  <si>
    <t>A05.18.001.001</t>
  </si>
  <si>
    <t>Магнитно-резонансная томография толстой кишки с контрастированием</t>
  </si>
  <si>
    <t>A05.20.003.001</t>
  </si>
  <si>
    <t>A05.21.001.001</t>
  </si>
  <si>
    <t>Магнитно-резонансная томография мошонки с контрастированием</t>
  </si>
  <si>
    <t>A05.22.001.001</t>
  </si>
  <si>
    <t>Магнитно-резонансная томография надпочечников с контрастированием</t>
  </si>
  <si>
    <t>A05.22.002.001</t>
  </si>
  <si>
    <t>Магнитно-резонансная томография гипофиза с контрастированием</t>
  </si>
  <si>
    <t xml:space="preserve">A05.23.009.001 </t>
  </si>
  <si>
    <t xml:space="preserve">Магнитно-резонансная томография головного мозга с контрастированием       </t>
  </si>
  <si>
    <t xml:space="preserve">A05.23.009.007 </t>
  </si>
  <si>
    <t xml:space="preserve">Магнитно-резонансная томография головного мозга с контрастированием топометрическая     </t>
  </si>
  <si>
    <t xml:space="preserve">A05.23.009.011 </t>
  </si>
  <si>
    <t xml:space="preserve">Магнитно-резонансная томография спинного мозга с контрастированием (один отдел)      </t>
  </si>
  <si>
    <t xml:space="preserve">A05.23.009.015 </t>
  </si>
  <si>
    <t xml:space="preserve">Магнитно-резонансная томография спинного мозга с контрастированием топометрическая (один отдел)        </t>
  </si>
  <si>
    <t>A05.26.008.001</t>
  </si>
  <si>
    <t>Магнитно-резонансная томография глазниц с контрастированием</t>
  </si>
  <si>
    <t>A05.28.002.001</t>
  </si>
  <si>
    <t>Магнитно-резонансная томография почек с контрастированием</t>
  </si>
  <si>
    <t>A05.28.003.001</t>
  </si>
  <si>
    <t>Магнитно-резонансная томография урография с контрастированием</t>
  </si>
  <si>
    <t xml:space="preserve">A05.30.004.001 </t>
  </si>
  <si>
    <t xml:space="preserve">Магнитно-резонансная томография органов малого таза с  внутривенным контрастированием </t>
  </si>
  <si>
    <t xml:space="preserve">A05.30.005.001 </t>
  </si>
  <si>
    <t>Магнитно-резонансная томография органов брюшной полости с внутривенным контрастированием</t>
  </si>
  <si>
    <t xml:space="preserve">A05.30.006.001 </t>
  </si>
  <si>
    <t>Магнитно-резонансная томография органов грудной клетки с внутривенным контрастированием</t>
  </si>
  <si>
    <t xml:space="preserve">A05.30.007.001 </t>
  </si>
  <si>
    <t xml:space="preserve">Магнитно-резонансная томография забрюшинного пространства с внутривенным контрастированием           </t>
  </si>
  <si>
    <t xml:space="preserve">A05.30.008.001 </t>
  </si>
  <si>
    <t xml:space="preserve">Магнитно-резонансная томография шеи с внутривенным контрастированием     </t>
  </si>
  <si>
    <t xml:space="preserve">A05.30.010.001 </t>
  </si>
  <si>
    <t>Магнитно-резонансная томография мягких тканей головы с внутривенным контрастированием</t>
  </si>
  <si>
    <t xml:space="preserve">A05.30.010.002 </t>
  </si>
  <si>
    <t xml:space="preserve">A05.30.011.001 </t>
  </si>
  <si>
    <t xml:space="preserve">Магнитно-резонансная томография верхней конечности с внутривенным контрастированием   </t>
  </si>
  <si>
    <t xml:space="preserve">A05.30.012.001 </t>
  </si>
  <si>
    <t xml:space="preserve">Магнитно-резонансная томография нижней конечности с внутривенным контрастированием    </t>
  </si>
  <si>
    <t>A03.16.001</t>
  </si>
  <si>
    <t>Эзофагогастродуоденоскопия диагностическая</t>
  </si>
  <si>
    <t>Колоноскопия</t>
  </si>
  <si>
    <t>A03.09.001</t>
  </si>
  <si>
    <t xml:space="preserve">Бронхоскопия                            </t>
  </si>
  <si>
    <t>A04.12.001</t>
  </si>
  <si>
    <t>A04.12.001.001</t>
  </si>
  <si>
    <t>Гистероскопия</t>
  </si>
  <si>
    <t>Гистеросальпингография</t>
  </si>
  <si>
    <t xml:space="preserve"> А 06.20.001</t>
  </si>
  <si>
    <t xml:space="preserve"> А 03.20.003</t>
  </si>
  <si>
    <t>Биопсия почки с проведением гистологисечкого исследования нефробиостата (биоптата почки) с использованием методов световой, иммунофлюоресцентной и электронной микроскопии</t>
  </si>
  <si>
    <r>
      <rPr>
        <sz val="10"/>
        <rFont val="Arial"/>
        <family val="2"/>
      </rPr>
      <t>2 группа</t>
    </r>
    <r>
      <rPr>
        <sz val="12"/>
        <rFont val="Times New Roman"/>
        <family val="1"/>
      </rPr>
      <t xml:space="preserve"> (интегрированный коэффициент дифференциации 1,08 )</t>
    </r>
  </si>
  <si>
    <r>
      <rPr>
        <sz val="10"/>
        <rFont val="Arial"/>
        <family val="2"/>
      </rPr>
      <t>3 группа</t>
    </r>
    <r>
      <rPr>
        <sz val="12"/>
        <rFont val="Times New Roman"/>
        <family val="1"/>
      </rPr>
      <t xml:space="preserve"> (интегрированный коэффициент дифференциации 1,68 )</t>
    </r>
  </si>
  <si>
    <r>
      <rPr>
        <sz val="10"/>
        <rFont val="Arial"/>
        <family val="2"/>
      </rPr>
      <t>4 группа</t>
    </r>
    <r>
      <rPr>
        <sz val="12"/>
        <rFont val="Times New Roman"/>
        <family val="1"/>
      </rPr>
      <t xml:space="preserve"> (интегрированный коэффициент дифференциации 1,93)</t>
    </r>
  </si>
  <si>
    <r>
      <rPr>
        <sz val="10"/>
        <rFont val="Arial"/>
        <family val="2"/>
      </rPr>
      <t>5 группа</t>
    </r>
    <r>
      <rPr>
        <sz val="12"/>
        <rFont val="Times New Roman"/>
        <family val="1"/>
      </rPr>
      <t xml:space="preserve"> (интегрированный коэффициент дифференциации 2,33 )</t>
    </r>
  </si>
  <si>
    <r>
      <rPr>
        <sz val="10"/>
        <rFont val="Arial"/>
        <family val="2"/>
      </rPr>
      <t>6 группа</t>
    </r>
    <r>
      <rPr>
        <sz val="12"/>
        <rFont val="Times New Roman"/>
        <family val="1"/>
      </rPr>
      <t xml:space="preserve"> (интегрированный коэффициент дифференциации 2,6 )</t>
    </r>
  </si>
  <si>
    <r>
      <rPr>
        <sz val="10"/>
        <rFont val="Arial"/>
        <family val="2"/>
      </rPr>
      <t>7 группа</t>
    </r>
    <r>
      <rPr>
        <sz val="12"/>
        <rFont val="Times New Roman"/>
        <family val="1"/>
      </rPr>
      <t xml:space="preserve"> (интегрированный коэффициент дифференциации 4,0)</t>
    </r>
  </si>
  <si>
    <t>1 группа (интегрированный коэффициент дифференциации 0,75 )</t>
  </si>
  <si>
    <t>Магнитно-резонансная томография молочных желез</t>
  </si>
  <si>
    <t>Магнитно-резонансная томография молочных желез с контрастированием</t>
  </si>
  <si>
    <t>Цветное дуплексное сканирование сосудов головы и шеи</t>
  </si>
  <si>
    <t>Цветное дуплексное сканирование сосудов головы</t>
  </si>
  <si>
    <t>Цветное дуплексное сканирование сосудов шеи</t>
  </si>
  <si>
    <t>Приложение 10</t>
  </si>
  <si>
    <t xml:space="preserve">         оказываемые медицинскими организациями Республики Мордовия не имеющими прикрепленного населения в амбулаторных условиях</t>
  </si>
  <si>
    <t>Исследование мазка на онкогенный вирус папилломы человека(ВПЧ) скрин-титр</t>
  </si>
  <si>
    <t>Исследование мазка на онкогенный вирус папилломы человека(ВПЧ) генотип-титр</t>
  </si>
  <si>
    <t>Гистологическое исследование операционного и биопсийного материала (1 случай) I категории</t>
  </si>
  <si>
    <t>Гистологическое исследование операционного и биопсийного материала (1 случай) II категории</t>
  </si>
  <si>
    <t>Гистологическое исследование операционного и биопсийного материала (1 случай) III категории</t>
  </si>
  <si>
    <t>Гистологическое исследование операционного и биопсийного материала (1 случай) IV категории</t>
  </si>
  <si>
    <t>Гистологическое исследование операционного и биопсийного материала (1 случай) V категории</t>
  </si>
  <si>
    <t>Ультразвуковая допплерография артерий и вен верхних конечностей (2-х конечностей)</t>
  </si>
  <si>
    <t>Ультразвуковая допплерография артерий и вен верхней конечности (1-ой конечности)</t>
  </si>
  <si>
    <t>Ультразвуковая допплерография артерий и вен нижних конечностей (2-х конечностей)</t>
  </si>
  <si>
    <t>Ультразвуковая допплерография артерий и вен нижней конечности (1-ой конечности)</t>
  </si>
  <si>
    <t>A08.30.046.001</t>
  </si>
  <si>
    <t>A08.30.046.002</t>
  </si>
  <si>
    <t>A08.30.046.003</t>
  </si>
  <si>
    <t>A08.30.046.004</t>
  </si>
  <si>
    <t>A08.30.046.005</t>
  </si>
  <si>
    <t>A04.12.005.003</t>
  </si>
  <si>
    <t>A04.12.005.005</t>
  </si>
  <si>
    <t>A04.12.005.006</t>
  </si>
  <si>
    <t>A08.28.005</t>
  </si>
  <si>
    <t xml:space="preserve">        для взаиморасчетов между медицинскими организациями, осуществляющими деятельность в сфере ОМС на территории                                    Республики Мордовия</t>
  </si>
  <si>
    <t>Тарифы на отдельные виды медицинских услуг</t>
  </si>
  <si>
    <t>Приложение 13</t>
  </si>
  <si>
    <t>A26.20.012.004</t>
  </si>
  <si>
    <t>A26.20.012.003</t>
  </si>
  <si>
    <t>A04.12.002</t>
  </si>
  <si>
    <t>A04.12.002.001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</si>
</sst>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(* #,##0.0_);_(* \(#,##0.0\);_(* &quot;-&quot;??_);_(@_)"/>
    <numFmt numFmtId="191" formatCode="0.000"/>
    <numFmt numFmtId="192" formatCode="_-* #,##0.0_р_._-;\-* #,##0.0_р_._-;_-* &quot;-&quot;?_р_._-;_-@_-"/>
    <numFmt numFmtId="193" formatCode="_(* #,##0.000_);_(* \(#,##0.000\);_(* &quot;-&quot;??_);_(@_)"/>
    <numFmt numFmtId="194" formatCode="_(* #,##0.0000_);_(* \(#,##0.0000\);_(* &quot;-&quot;??_);_(@_)"/>
    <numFmt numFmtId="195" formatCode="_(* #,##0_);_(* \(#,##0\);_(* &quot;-&quot;??_);_(@_)"/>
    <numFmt numFmtId="196" formatCode="#,##0.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"/>
    <numFmt numFmtId="202" formatCode="0.0000"/>
    <numFmt numFmtId="203" formatCode="#,##0.00_ ;[Red]\-#,##0.00\ "/>
    <numFmt numFmtId="204" formatCode="_-* #,##0_р_._-;\-* #,##0_р_._-;_-* &quot;-&quot;??_р_._-;_-@_-"/>
    <numFmt numFmtId="205" formatCode="#\ ###\ ##0"/>
    <numFmt numFmtId="206" formatCode="_-* #,##0.000_р_._-;\-* #,##0.000_р_._-;_-* &quot;-&quot;???_р_._-;_-@_-"/>
    <numFmt numFmtId="207" formatCode="[$-FC19]d\ mmmm\ yyyy\ &quot;г.&quot;"/>
    <numFmt numFmtId="208" formatCode="#,##0.00_р_."/>
    <numFmt numFmtId="209" formatCode="_(* #,##0.00000_);_(* \(#,##0.00000\);_(* &quot;-&quot;??_);_(@_)"/>
    <numFmt numFmtId="210" formatCode="_(* #,##0.000000_);_(* \(#,##0.000000\);_(* &quot;-&quot;??_);_(@_)"/>
    <numFmt numFmtId="211" formatCode="_-* #,##0.0_р_._-;\-* #,##0.0_р_._-;_-* &quot;-&quot;??_р_._-;_-@_-"/>
    <numFmt numFmtId="212" formatCode="0.000000"/>
    <numFmt numFmtId="213" formatCode="_(* #,##0.0000000_);_(* \(#,##0.0000000\);_(* &quot;-&quot;??_);_(@_)"/>
    <numFmt numFmtId="214" formatCode="_-* #,##0.000_р_._-;\-* #,##0.000_р_._-;_-* &quot;-&quot;??_р_._-;_-@_-"/>
    <numFmt numFmtId="215" formatCode="_-* #,##0.0000_р_._-;\-* #,##0.0000_р_._-;_-* &quot;-&quot;??_р_._-;_-@_-"/>
    <numFmt numFmtId="216" formatCode="_-* #,##0.00_р_._-;\-* #,##0.00_р_._-;_-* &quot;-&quot;?_р_._-;_-@_-"/>
    <numFmt numFmtId="217" formatCode="_-* #,##0.000_р_._-;\-* #,##0.000_р_._-;_-* &quot;-&quot;?_р_._-;_-@_-"/>
    <numFmt numFmtId="218" formatCode="_-* #,##0.0\ _₽_-;\-* #,##0.0\ _₽_-;_-* &quot;-&quot;?\ _₽_-;_-@_-"/>
    <numFmt numFmtId="219" formatCode="000000"/>
    <numFmt numFmtId="220" formatCode="_(* #,##0.00000000_);_(* \(#,##0.00000000\);_(* &quot;-&quot;??_);_(@_)"/>
  </numFmts>
  <fonts count="98"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1"/>
      <name val="Times New Roman Cyr"/>
      <family val="1"/>
    </font>
    <font>
      <sz val="14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b/>
      <sz val="16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8"/>
      <name val="Times New Roman"/>
      <family val="1"/>
    </font>
    <font>
      <sz val="14"/>
      <name val="Symbol"/>
      <family val="1"/>
    </font>
    <font>
      <sz val="7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20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5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9" fillId="33" borderId="0" xfId="0" applyFont="1" applyFill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211" fontId="4" fillId="33" borderId="15" xfId="74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4" fillId="33" borderId="16" xfId="54" applyFont="1" applyFill="1" applyBorder="1" applyAlignment="1">
      <alignment vertical="center" wrapText="1"/>
      <protection/>
    </xf>
    <xf numFmtId="211" fontId="4" fillId="33" borderId="17" xfId="74" applyNumberFormat="1" applyFont="1" applyFill="1" applyBorder="1" applyAlignment="1">
      <alignment/>
    </xf>
    <xf numFmtId="211" fontId="4" fillId="33" borderId="18" xfId="74" applyNumberFormat="1" applyFont="1" applyFill="1" applyBorder="1" applyAlignment="1">
      <alignment/>
    </xf>
    <xf numFmtId="211" fontId="4" fillId="33" borderId="19" xfId="74" applyNumberFormat="1" applyFont="1" applyFill="1" applyBorder="1" applyAlignment="1">
      <alignment/>
    </xf>
    <xf numFmtId="211" fontId="4" fillId="33" borderId="20" xfId="74" applyNumberFormat="1" applyFont="1" applyFill="1" applyBorder="1" applyAlignment="1">
      <alignment/>
    </xf>
    <xf numFmtId="211" fontId="4" fillId="33" borderId="21" xfId="74" applyNumberFormat="1" applyFont="1" applyFill="1" applyBorder="1" applyAlignment="1">
      <alignment/>
    </xf>
    <xf numFmtId="211" fontId="4" fillId="33" borderId="22" xfId="74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54" applyFont="1" applyFill="1" applyBorder="1" applyAlignment="1">
      <alignment vertical="center" wrapText="1"/>
      <protection/>
    </xf>
    <xf numFmtId="211" fontId="5" fillId="33" borderId="25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211" fontId="5" fillId="33" borderId="0" xfId="54" applyNumberFormat="1" applyFont="1" applyFill="1" applyBorder="1">
      <alignment/>
      <protection/>
    </xf>
    <xf numFmtId="211" fontId="5" fillId="33" borderId="0" xfId="74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188" fontId="4" fillId="33" borderId="17" xfId="0" applyNumberFormat="1" applyFont="1" applyFill="1" applyBorder="1" applyAlignment="1">
      <alignment/>
    </xf>
    <xf numFmtId="188" fontId="4" fillId="33" borderId="18" xfId="0" applyNumberFormat="1" applyFont="1" applyFill="1" applyBorder="1" applyAlignment="1">
      <alignment/>
    </xf>
    <xf numFmtId="188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88" fillId="33" borderId="26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wrapText="1"/>
      <protection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195" fontId="4" fillId="33" borderId="17" xfId="74" applyNumberFormat="1" applyFont="1" applyFill="1" applyBorder="1" applyAlignment="1">
      <alignment/>
    </xf>
    <xf numFmtId="195" fontId="4" fillId="33" borderId="15" xfId="74" applyNumberFormat="1" applyFont="1" applyFill="1" applyBorder="1" applyAlignment="1">
      <alignment horizontal="center"/>
    </xf>
    <xf numFmtId="195" fontId="4" fillId="33" borderId="15" xfId="74" applyNumberFormat="1" applyFont="1" applyFill="1" applyBorder="1" applyAlignment="1">
      <alignment/>
    </xf>
    <xf numFmtId="195" fontId="4" fillId="33" borderId="18" xfId="74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0" fontId="4" fillId="33" borderId="0" xfId="74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195" fontId="4" fillId="33" borderId="15" xfId="74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33" borderId="21" xfId="0" applyFont="1" applyFill="1" applyBorder="1" applyAlignment="1" applyProtection="1">
      <alignment/>
      <protection/>
    </xf>
    <xf numFmtId="195" fontId="4" fillId="33" borderId="29" xfId="74" applyNumberFormat="1" applyFont="1" applyFill="1" applyBorder="1" applyAlignment="1" applyProtection="1">
      <alignment/>
      <protection/>
    </xf>
    <xf numFmtId="187" fontId="0" fillId="0" borderId="22" xfId="74" applyFont="1" applyBorder="1" applyAlignment="1">
      <alignment/>
    </xf>
    <xf numFmtId="0" fontId="4" fillId="33" borderId="17" xfId="0" applyFont="1" applyFill="1" applyBorder="1" applyAlignment="1" applyProtection="1">
      <alignment/>
      <protection/>
    </xf>
    <xf numFmtId="187" fontId="0" fillId="0" borderId="18" xfId="74" applyFont="1" applyBorder="1" applyAlignment="1">
      <alignment/>
    </xf>
    <xf numFmtId="0" fontId="7" fillId="0" borderId="0" xfId="0" applyFont="1" applyAlignment="1">
      <alignment horizontal="center"/>
    </xf>
    <xf numFmtId="0" fontId="5" fillId="33" borderId="26" xfId="0" applyFont="1" applyFill="1" applyBorder="1" applyAlignment="1">
      <alignment/>
    </xf>
    <xf numFmtId="187" fontId="7" fillId="0" borderId="26" xfId="74" applyFont="1" applyBorder="1" applyAlignment="1">
      <alignment/>
    </xf>
    <xf numFmtId="192" fontId="4" fillId="33" borderId="30" xfId="54" applyNumberFormat="1" applyFont="1" applyFill="1" applyBorder="1">
      <alignment/>
      <protection/>
    </xf>
    <xf numFmtId="192" fontId="4" fillId="33" borderId="31" xfId="54" applyNumberFormat="1" applyFont="1" applyFill="1" applyBorder="1">
      <alignment/>
      <protection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211" fontId="4" fillId="33" borderId="29" xfId="74" applyNumberFormat="1" applyFont="1" applyFill="1" applyBorder="1" applyAlignment="1">
      <alignment/>
    </xf>
    <xf numFmtId="211" fontId="4" fillId="33" borderId="34" xfId="74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7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187" fontId="4" fillId="33" borderId="15" xfId="0" applyNumberFormat="1" applyFont="1" applyFill="1" applyBorder="1" applyAlignment="1">
      <alignment/>
    </xf>
    <xf numFmtId="0" fontId="9" fillId="0" borderId="35" xfId="0" applyFont="1" applyBorder="1" applyAlignment="1">
      <alignment horizontal="justify" vertical="center" wrapText="1"/>
    </xf>
    <xf numFmtId="0" fontId="9" fillId="0" borderId="36" xfId="0" applyFont="1" applyBorder="1" applyAlignment="1">
      <alignment horizontal="justify" vertical="center" wrapText="1"/>
    </xf>
    <xf numFmtId="0" fontId="4" fillId="33" borderId="34" xfId="0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5" fillId="33" borderId="37" xfId="0" applyFont="1" applyFill="1" applyBorder="1" applyAlignment="1">
      <alignment/>
    </xf>
    <xf numFmtId="195" fontId="5" fillId="33" borderId="27" xfId="0" applyNumberFormat="1" applyFont="1" applyFill="1" applyBorder="1" applyAlignment="1">
      <alignment/>
    </xf>
    <xf numFmtId="211" fontId="4" fillId="0" borderId="26" xfId="74" applyNumberFormat="1" applyFont="1" applyFill="1" applyBorder="1" applyAlignment="1">
      <alignment/>
    </xf>
    <xf numFmtId="211" fontId="4" fillId="0" borderId="26" xfId="74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64">
      <alignment/>
      <protection/>
    </xf>
    <xf numFmtId="0" fontId="8" fillId="0" borderId="0" xfId="64" applyFont="1" applyAlignment="1">
      <alignment horizontal="justify" vertical="center" wrapText="1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0" fillId="0" borderId="35" xfId="0" applyBorder="1" applyAlignment="1">
      <alignment vertical="top" wrapText="1"/>
    </xf>
    <xf numFmtId="0" fontId="5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33" fillId="0" borderId="44" xfId="0" applyFont="1" applyBorder="1" applyAlignment="1">
      <alignment horizontal="right" vertical="center" wrapText="1"/>
    </xf>
    <xf numFmtId="0" fontId="33" fillId="0" borderId="45" xfId="0" applyFont="1" applyBorder="1" applyAlignment="1">
      <alignment horizontal="right" vertical="center" wrapText="1"/>
    </xf>
    <xf numFmtId="0" fontId="33" fillId="0" borderId="46" xfId="0" applyFont="1" applyBorder="1" applyAlignment="1">
      <alignment horizontal="right" vertical="center" wrapText="1"/>
    </xf>
    <xf numFmtId="0" fontId="33" fillId="0" borderId="41" xfId="0" applyFont="1" applyBorder="1" applyAlignment="1">
      <alignment vertical="center" wrapText="1"/>
    </xf>
    <xf numFmtId="0" fontId="33" fillId="0" borderId="42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4" fillId="0" borderId="0" xfId="0" applyFont="1" applyAlignment="1">
      <alignment vertical="center"/>
    </xf>
    <xf numFmtId="0" fontId="31" fillId="0" borderId="4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49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right" vertical="center"/>
    </xf>
    <xf numFmtId="187" fontId="0" fillId="0" borderId="0" xfId="74" applyFont="1" applyAlignment="1">
      <alignment/>
    </xf>
    <xf numFmtId="0" fontId="90" fillId="33" borderId="0" xfId="0" applyFont="1" applyFill="1" applyAlignment="1">
      <alignment/>
    </xf>
    <xf numFmtId="0" fontId="91" fillId="33" borderId="26" xfId="0" applyFont="1" applyFill="1" applyBorder="1" applyAlignment="1">
      <alignment horizontal="center"/>
    </xf>
    <xf numFmtId="0" fontId="90" fillId="33" borderId="0" xfId="0" applyFont="1" applyFill="1" applyAlignment="1">
      <alignment horizontal="center"/>
    </xf>
    <xf numFmtId="0" fontId="90" fillId="33" borderId="41" xfId="0" applyFont="1" applyFill="1" applyBorder="1" applyAlignment="1">
      <alignment/>
    </xf>
    <xf numFmtId="0" fontId="12" fillId="33" borderId="41" xfId="54" applyFont="1" applyFill="1" applyBorder="1">
      <alignment/>
      <protection/>
    </xf>
    <xf numFmtId="0" fontId="90" fillId="33" borderId="42" xfId="0" applyFont="1" applyFill="1" applyBorder="1" applyAlignment="1">
      <alignment/>
    </xf>
    <xf numFmtId="0" fontId="12" fillId="33" borderId="42" xfId="54" applyFont="1" applyFill="1" applyBorder="1">
      <alignment/>
      <protection/>
    </xf>
    <xf numFmtId="0" fontId="90" fillId="33" borderId="39" xfId="0" applyFont="1" applyFill="1" applyBorder="1" applyAlignment="1">
      <alignment/>
    </xf>
    <xf numFmtId="0" fontId="91" fillId="33" borderId="26" xfId="0" applyFont="1" applyFill="1" applyBorder="1" applyAlignment="1">
      <alignment/>
    </xf>
    <xf numFmtId="0" fontId="5" fillId="33" borderId="50" xfId="0" applyFont="1" applyFill="1" applyBorder="1" applyAlignment="1">
      <alignment horizontal="center" vertical="center" wrapText="1"/>
    </xf>
    <xf numFmtId="187" fontId="9" fillId="0" borderId="15" xfId="74" applyFont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50" xfId="0" applyFont="1" applyFill="1" applyBorder="1" applyAlignment="1">
      <alignment wrapText="1"/>
    </xf>
    <xf numFmtId="0" fontId="31" fillId="0" borderId="0" xfId="0" applyFont="1" applyBorder="1" applyAlignment="1">
      <alignment vertical="center"/>
    </xf>
    <xf numFmtId="187" fontId="9" fillId="0" borderId="18" xfId="74" applyFont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11" fontId="4" fillId="33" borderId="0" xfId="74" applyNumberFormat="1" applyFont="1" applyFill="1" applyBorder="1" applyAlignment="1">
      <alignment horizontal="center" vertical="center" wrapText="1"/>
    </xf>
    <xf numFmtId="211" fontId="92" fillId="33" borderId="0" xfId="74" applyNumberFormat="1" applyFont="1" applyFill="1" applyBorder="1" applyAlignment="1">
      <alignment horizontal="center" vertical="center" wrapText="1"/>
    </xf>
    <xf numFmtId="204" fontId="4" fillId="33" borderId="15" xfId="74" applyNumberFormat="1" applyFont="1" applyFill="1" applyBorder="1" applyAlignment="1">
      <alignment horizontal="center" vertical="center"/>
    </xf>
    <xf numFmtId="211" fontId="4" fillId="33" borderId="15" xfId="74" applyNumberFormat="1" applyFont="1" applyFill="1" applyBorder="1" applyAlignment="1">
      <alignment horizontal="left" vertical="center"/>
    </xf>
    <xf numFmtId="211" fontId="4" fillId="33" borderId="15" xfId="74" applyNumberFormat="1" applyFont="1" applyFill="1" applyBorder="1" applyAlignment="1">
      <alignment horizontal="center" vertical="center"/>
    </xf>
    <xf numFmtId="204" fontId="4" fillId="33" borderId="15" xfId="74" applyNumberFormat="1" applyFont="1" applyFill="1" applyBorder="1" applyAlignment="1">
      <alignment horizontal="center"/>
    </xf>
    <xf numFmtId="211" fontId="4" fillId="33" borderId="15" xfId="74" applyNumberFormat="1" applyFont="1" applyFill="1" applyBorder="1" applyAlignment="1">
      <alignment horizontal="center"/>
    </xf>
    <xf numFmtId="211" fontId="4" fillId="33" borderId="0" xfId="74" applyNumberFormat="1" applyFont="1" applyFill="1" applyAlignment="1">
      <alignment/>
    </xf>
    <xf numFmtId="211" fontId="5" fillId="33" borderId="15" xfId="74" applyNumberFormat="1" applyFont="1" applyFill="1" applyBorder="1" applyAlignment="1">
      <alignment horizontal="left"/>
    </xf>
    <xf numFmtId="204" fontId="5" fillId="33" borderId="15" xfId="74" applyNumberFormat="1" applyFont="1" applyFill="1" applyBorder="1" applyAlignment="1">
      <alignment horizontal="left"/>
    </xf>
    <xf numFmtId="204" fontId="4" fillId="33" borderId="15" xfId="74" applyNumberFormat="1" applyFont="1" applyFill="1" applyBorder="1" applyAlignment="1">
      <alignment/>
    </xf>
    <xf numFmtId="211" fontId="88" fillId="33" borderId="15" xfId="74" applyNumberFormat="1" applyFont="1" applyFill="1" applyBorder="1" applyAlignment="1">
      <alignment/>
    </xf>
    <xf numFmtId="188" fontId="4" fillId="33" borderId="0" xfId="0" applyNumberFormat="1" applyFont="1" applyFill="1" applyAlignment="1">
      <alignment/>
    </xf>
    <xf numFmtId="190" fontId="19" fillId="33" borderId="0" xfId="74" applyNumberFormat="1" applyFont="1" applyFill="1" applyAlignment="1">
      <alignment horizontal="right"/>
    </xf>
    <xf numFmtId="190" fontId="19" fillId="33" borderId="0" xfId="74" applyNumberFormat="1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/>
    </xf>
    <xf numFmtId="0" fontId="25" fillId="33" borderId="52" xfId="0" applyFont="1" applyFill="1" applyBorder="1" applyAlignment="1">
      <alignment/>
    </xf>
    <xf numFmtId="190" fontId="23" fillId="33" borderId="0" xfId="74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16" fillId="33" borderId="12" xfId="0" applyFont="1" applyFill="1" applyBorder="1" applyAlignment="1">
      <alignment horizontal="right"/>
    </xf>
    <xf numFmtId="0" fontId="16" fillId="33" borderId="12" xfId="0" applyFont="1" applyFill="1" applyBorder="1" applyAlignment="1">
      <alignment wrapText="1"/>
    </xf>
    <xf numFmtId="190" fontId="19" fillId="33" borderId="53" xfId="74" applyNumberFormat="1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right"/>
    </xf>
    <xf numFmtId="0" fontId="16" fillId="33" borderId="13" xfId="0" applyFont="1" applyFill="1" applyBorder="1" applyAlignment="1">
      <alignment wrapText="1"/>
    </xf>
    <xf numFmtId="190" fontId="19" fillId="33" borderId="18" xfId="74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right"/>
    </xf>
    <xf numFmtId="0" fontId="18" fillId="33" borderId="13" xfId="0" applyFont="1" applyFill="1" applyBorder="1" applyAlignment="1">
      <alignment wrapText="1"/>
    </xf>
    <xf numFmtId="190" fontId="19" fillId="33" borderId="18" xfId="74" applyNumberFormat="1" applyFont="1" applyFill="1" applyBorder="1" applyAlignment="1">
      <alignment/>
    </xf>
    <xf numFmtId="0" fontId="18" fillId="33" borderId="28" xfId="0" applyFont="1" applyFill="1" applyBorder="1" applyAlignment="1">
      <alignment horizontal="right"/>
    </xf>
    <xf numFmtId="0" fontId="18" fillId="33" borderId="28" xfId="0" applyFont="1" applyFill="1" applyBorder="1" applyAlignment="1">
      <alignment wrapText="1"/>
    </xf>
    <xf numFmtId="190" fontId="19" fillId="33" borderId="20" xfId="74" applyNumberFormat="1" applyFont="1" applyFill="1" applyBorder="1" applyAlignment="1">
      <alignment/>
    </xf>
    <xf numFmtId="190" fontId="19" fillId="33" borderId="22" xfId="74" applyNumberFormat="1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wrapText="1"/>
    </xf>
    <xf numFmtId="0" fontId="0" fillId="33" borderId="10" xfId="56" applyFont="1" applyFill="1" applyBorder="1" applyAlignment="1">
      <alignment/>
      <protection/>
    </xf>
    <xf numFmtId="0" fontId="0" fillId="33" borderId="0" xfId="56" applyFont="1" applyFill="1" applyBorder="1" applyAlignment="1">
      <alignment/>
      <protection/>
    </xf>
    <xf numFmtId="0" fontId="4" fillId="33" borderId="13" xfId="56" applyFont="1" applyFill="1" applyBorder="1">
      <alignment/>
      <protection/>
    </xf>
    <xf numFmtId="0" fontId="0" fillId="33" borderId="0" xfId="56" applyFont="1" applyFill="1">
      <alignment/>
      <protection/>
    </xf>
    <xf numFmtId="0" fontId="0" fillId="33" borderId="0" xfId="56" applyFont="1" applyFill="1" applyAlignment="1">
      <alignment horizontal="left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0" fillId="33" borderId="42" xfId="0" applyFill="1" applyBorder="1" applyAlignment="1">
      <alignment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17" xfId="74" applyNumberFormat="1" applyFon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5" xfId="74" applyNumberFormat="1" applyFont="1" applyFill="1" applyBorder="1" applyAlignment="1">
      <alignment horizontal="center" vertical="center"/>
    </xf>
    <xf numFmtId="49" fontId="0" fillId="33" borderId="16" xfId="74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8" xfId="74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93" fillId="33" borderId="18" xfId="0" applyNumberFormat="1" applyFont="1" applyFill="1" applyBorder="1" applyAlignment="1">
      <alignment horizontal="center" vertical="center"/>
    </xf>
    <xf numFmtId="49" fontId="93" fillId="33" borderId="16" xfId="74" applyNumberFormat="1" applyFont="1" applyFill="1" applyBorder="1" applyAlignment="1">
      <alignment horizontal="center" vertical="center"/>
    </xf>
    <xf numFmtId="49" fontId="93" fillId="33" borderId="15" xfId="74" applyNumberFormat="1" applyFont="1" applyFill="1" applyBorder="1" applyAlignment="1">
      <alignment horizontal="center" vertical="center"/>
    </xf>
    <xf numFmtId="0" fontId="93" fillId="33" borderId="0" xfId="0" applyFont="1" applyFill="1" applyAlignment="1">
      <alignment/>
    </xf>
    <xf numFmtId="0" fontId="93" fillId="33" borderId="0" xfId="0" applyFont="1" applyFill="1" applyBorder="1" applyAlignment="1">
      <alignment/>
    </xf>
    <xf numFmtId="0" fontId="0" fillId="33" borderId="17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87" fontId="4" fillId="33" borderId="0" xfId="74" applyFont="1" applyFill="1" applyAlignment="1">
      <alignment/>
    </xf>
    <xf numFmtId="211" fontId="88" fillId="33" borderId="18" xfId="74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211" fontId="4" fillId="33" borderId="18" xfId="74" applyNumberFormat="1" applyFont="1" applyFill="1" applyBorder="1" applyAlignment="1">
      <alignment horizontal="center"/>
    </xf>
    <xf numFmtId="211" fontId="5" fillId="33" borderId="18" xfId="74" applyNumberFormat="1" applyFont="1" applyFill="1" applyBorder="1" applyAlignment="1">
      <alignment horizontal="left"/>
    </xf>
    <xf numFmtId="211" fontId="4" fillId="33" borderId="18" xfId="74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center" vertical="center"/>
    </xf>
    <xf numFmtId="49" fontId="93" fillId="33" borderId="15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0" fillId="33" borderId="54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30" xfId="74" applyNumberFormat="1" applyFont="1" applyFill="1" applyBorder="1" applyAlignment="1">
      <alignment horizontal="center" vertical="center"/>
    </xf>
    <xf numFmtId="49" fontId="93" fillId="33" borderId="3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93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33" borderId="17" xfId="0" applyFont="1" applyFill="1" applyBorder="1" applyAlignment="1">
      <alignment horizontal="left" vertical="center" wrapText="1"/>
    </xf>
    <xf numFmtId="187" fontId="9" fillId="0" borderId="15" xfId="74" applyNumberFormat="1" applyFont="1" applyBorder="1" applyAlignment="1">
      <alignment/>
    </xf>
    <xf numFmtId="171" fontId="39" fillId="33" borderId="15" xfId="83" applyFont="1" applyFill="1" applyBorder="1" applyAlignment="1" applyProtection="1">
      <alignment horizontal="center"/>
      <protection/>
    </xf>
    <xf numFmtId="0" fontId="5" fillId="33" borderId="37" xfId="56" applyFont="1" applyFill="1" applyBorder="1" applyAlignment="1">
      <alignment horizontal="center" vertical="center" wrapText="1"/>
      <protection/>
    </xf>
    <xf numFmtId="49" fontId="4" fillId="33" borderId="13" xfId="56" applyNumberFormat="1" applyFont="1" applyFill="1" applyBorder="1">
      <alignment/>
      <protection/>
    </xf>
    <xf numFmtId="0" fontId="42" fillId="33" borderId="21" xfId="56" applyFont="1" applyFill="1" applyBorder="1" applyProtection="1">
      <alignment/>
      <protection/>
    </xf>
    <xf numFmtId="0" fontId="42" fillId="33" borderId="17" xfId="56" applyFont="1" applyFill="1" applyBorder="1" applyProtection="1">
      <alignment/>
      <protection/>
    </xf>
    <xf numFmtId="0" fontId="4" fillId="33" borderId="17" xfId="0" applyFont="1" applyFill="1" applyBorder="1" applyAlignment="1" applyProtection="1">
      <alignment wrapText="1"/>
      <protection/>
    </xf>
    <xf numFmtId="0" fontId="42" fillId="33" borderId="19" xfId="56" applyFont="1" applyFill="1" applyBorder="1" applyProtection="1">
      <alignment/>
      <protection/>
    </xf>
    <xf numFmtId="171" fontId="39" fillId="33" borderId="34" xfId="83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wrapText="1"/>
    </xf>
    <xf numFmtId="187" fontId="0" fillId="33" borderId="0" xfId="74" applyFont="1" applyFill="1" applyAlignment="1">
      <alignment/>
    </xf>
    <xf numFmtId="171" fontId="39" fillId="33" borderId="52" xfId="83" applyFont="1" applyFill="1" applyBorder="1" applyAlignment="1" applyProtection="1">
      <alignment horizontal="center"/>
      <protection/>
    </xf>
    <xf numFmtId="187" fontId="42" fillId="33" borderId="16" xfId="74" applyFont="1" applyFill="1" applyBorder="1" applyAlignment="1" applyProtection="1">
      <alignment/>
      <protection/>
    </xf>
    <xf numFmtId="187" fontId="4" fillId="33" borderId="16" xfId="74" applyFont="1" applyFill="1" applyBorder="1" applyAlignment="1" applyProtection="1">
      <alignment wrapText="1"/>
      <protection/>
    </xf>
    <xf numFmtId="187" fontId="42" fillId="33" borderId="55" xfId="74" applyFont="1" applyFill="1" applyBorder="1" applyAlignment="1" applyProtection="1">
      <alignment/>
      <protection/>
    </xf>
    <xf numFmtId="187" fontId="42" fillId="33" borderId="56" xfId="74" applyFont="1" applyFill="1" applyBorder="1" applyAlignment="1" applyProtection="1">
      <alignment/>
      <protection/>
    </xf>
    <xf numFmtId="187" fontId="9" fillId="0" borderId="34" xfId="74" applyFont="1" applyBorder="1" applyAlignment="1">
      <alignment/>
    </xf>
    <xf numFmtId="187" fontId="9" fillId="0" borderId="34" xfId="74" applyNumberFormat="1" applyFont="1" applyBorder="1" applyAlignment="1">
      <alignment/>
    </xf>
    <xf numFmtId="49" fontId="4" fillId="33" borderId="28" xfId="56" applyNumberFormat="1" applyFont="1" applyFill="1" applyBorder="1">
      <alignment/>
      <protection/>
    </xf>
    <xf numFmtId="171" fontId="0" fillId="33" borderId="0" xfId="56" applyNumberFormat="1" applyFont="1" applyFill="1">
      <alignment/>
      <protection/>
    </xf>
    <xf numFmtId="187" fontId="42" fillId="33" borderId="57" xfId="74" applyFont="1" applyFill="1" applyBorder="1" applyAlignment="1" applyProtection="1">
      <alignment/>
      <protection/>
    </xf>
    <xf numFmtId="171" fontId="39" fillId="33" borderId="56" xfId="83" applyFont="1" applyFill="1" applyBorder="1" applyAlignment="1" applyProtection="1">
      <alignment horizontal="center"/>
      <protection/>
    </xf>
    <xf numFmtId="0" fontId="4" fillId="33" borderId="12" xfId="56" applyFont="1" applyFill="1" applyBorder="1">
      <alignment/>
      <protection/>
    </xf>
    <xf numFmtId="49" fontId="4" fillId="33" borderId="12" xfId="56" applyNumberFormat="1" applyFont="1" applyFill="1" applyBorder="1">
      <alignment/>
      <protection/>
    </xf>
    <xf numFmtId="187" fontId="42" fillId="33" borderId="58" xfId="74" applyFont="1" applyFill="1" applyBorder="1" applyAlignment="1" applyProtection="1">
      <alignment/>
      <protection/>
    </xf>
    <xf numFmtId="171" fontId="39" fillId="33" borderId="29" xfId="83" applyFont="1" applyFill="1" applyBorder="1" applyAlignment="1" applyProtection="1">
      <alignment horizontal="center"/>
      <protection/>
    </xf>
    <xf numFmtId="171" fontId="39" fillId="33" borderId="22" xfId="83" applyFont="1" applyFill="1" applyBorder="1" applyAlignment="1" applyProtection="1">
      <alignment horizontal="center"/>
      <protection/>
    </xf>
    <xf numFmtId="171" fontId="39" fillId="33" borderId="53" xfId="83" applyFont="1" applyFill="1" applyBorder="1" applyAlignment="1" applyProtection="1">
      <alignment horizontal="center"/>
      <protection/>
    </xf>
    <xf numFmtId="211" fontId="5" fillId="33" borderId="59" xfId="74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95" fontId="4" fillId="0" borderId="15" xfId="74" applyNumberFormat="1" applyFont="1" applyFill="1" applyBorder="1" applyAlignment="1" applyProtection="1">
      <alignment/>
      <protection/>
    </xf>
    <xf numFmtId="49" fontId="0" fillId="33" borderId="58" xfId="74" applyNumberFormat="1" applyFont="1" applyFill="1" applyBorder="1" applyAlignment="1">
      <alignment horizontal="center" vertical="center"/>
    </xf>
    <xf numFmtId="49" fontId="0" fillId="33" borderId="29" xfId="74" applyNumberFormat="1" applyFont="1" applyFill="1" applyBorder="1" applyAlignment="1">
      <alignment horizontal="center" vertical="center"/>
    </xf>
    <xf numFmtId="49" fontId="0" fillId="33" borderId="41" xfId="0" applyNumberFormat="1" applyFill="1" applyBorder="1" applyAlignment="1">
      <alignment/>
    </xf>
    <xf numFmtId="49" fontId="0" fillId="33" borderId="42" xfId="0" applyNumberFormat="1" applyFill="1" applyBorder="1" applyAlignment="1">
      <alignment/>
    </xf>
    <xf numFmtId="49" fontId="0" fillId="33" borderId="42" xfId="0" applyNumberFormat="1" applyFont="1" applyFill="1" applyBorder="1" applyAlignment="1">
      <alignment horizontal="center" vertical="center"/>
    </xf>
    <xf numFmtId="49" fontId="0" fillId="33" borderId="16" xfId="74" applyNumberFormat="1" applyFont="1" applyFill="1" applyBorder="1" applyAlignment="1">
      <alignment/>
    </xf>
    <xf numFmtId="49" fontId="0" fillId="33" borderId="15" xfId="74" applyNumberFormat="1" applyFont="1" applyFill="1" applyBorder="1" applyAlignment="1">
      <alignment/>
    </xf>
    <xf numFmtId="49" fontId="93" fillId="33" borderId="42" xfId="0" applyNumberFormat="1" applyFont="1" applyFill="1" applyBorder="1" applyAlignment="1">
      <alignment/>
    </xf>
    <xf numFmtId="187" fontId="4" fillId="33" borderId="0" xfId="74" applyFont="1" applyFill="1" applyAlignment="1">
      <alignment/>
    </xf>
    <xf numFmtId="187" fontId="17" fillId="33" borderId="0" xfId="74" applyFont="1" applyFill="1" applyBorder="1" applyAlignment="1">
      <alignment horizontal="center" vertical="center" wrapText="1"/>
    </xf>
    <xf numFmtId="187" fontId="0" fillId="33" borderId="0" xfId="74" applyFont="1" applyFill="1" applyAlignment="1">
      <alignment/>
    </xf>
    <xf numFmtId="187" fontId="0" fillId="33" borderId="0" xfId="74" applyFont="1" applyFill="1" applyAlignment="1">
      <alignment horizontal="center"/>
    </xf>
    <xf numFmtId="187" fontId="17" fillId="33" borderId="0" xfId="74" applyFont="1" applyFill="1" applyBorder="1" applyAlignment="1">
      <alignment vertical="center" wrapText="1"/>
    </xf>
    <xf numFmtId="49" fontId="0" fillId="33" borderId="0" xfId="74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87" fontId="22" fillId="0" borderId="27" xfId="0" applyNumberFormat="1" applyFont="1" applyFill="1" applyBorder="1" applyAlignment="1">
      <alignment horizontal="justify" vertical="center" wrapText="1"/>
    </xf>
    <xf numFmtId="187" fontId="22" fillId="0" borderId="26" xfId="0" applyNumberFormat="1" applyFont="1" applyFill="1" applyBorder="1" applyAlignment="1">
      <alignment horizontal="justify" vertical="center" wrapText="1"/>
    </xf>
    <xf numFmtId="0" fontId="0" fillId="0" borderId="26" xfId="64" applyBorder="1">
      <alignment/>
      <protection/>
    </xf>
    <xf numFmtId="0" fontId="43" fillId="0" borderId="26" xfId="0" applyFont="1" applyFill="1" applyBorder="1" applyAlignment="1">
      <alignment horizontal="left"/>
    </xf>
    <xf numFmtId="0" fontId="5" fillId="0" borderId="60" xfId="0" applyFont="1" applyBorder="1" applyAlignment="1">
      <alignment horizontal="center" vertical="center" wrapText="1"/>
    </xf>
    <xf numFmtId="216" fontId="4" fillId="33" borderId="0" xfId="0" applyNumberFormat="1" applyFont="1" applyFill="1" applyAlignment="1">
      <alignment/>
    </xf>
    <xf numFmtId="0" fontId="5" fillId="0" borderId="26" xfId="0" applyFont="1" applyBorder="1" applyAlignment="1">
      <alignment horizontal="center" vertical="center" wrapText="1"/>
    </xf>
    <xf numFmtId="187" fontId="19" fillId="33" borderId="0" xfId="74" applyFont="1" applyFill="1" applyAlignment="1">
      <alignment horizontal="center" vertical="center"/>
    </xf>
    <xf numFmtId="187" fontId="9" fillId="33" borderId="0" xfId="74" applyFont="1" applyFill="1" applyAlignment="1">
      <alignment horizontal="center" vertical="center"/>
    </xf>
    <xf numFmtId="187" fontId="17" fillId="33" borderId="0" xfId="74" applyFont="1" applyFill="1" applyAlignment="1">
      <alignment horizontal="center" vertical="center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horizontal="left" vertical="center"/>
    </xf>
    <xf numFmtId="0" fontId="9" fillId="33" borderId="0" xfId="0" applyFont="1" applyFill="1" applyAlignment="1">
      <alignment horizontal="left"/>
    </xf>
    <xf numFmtId="190" fontId="9" fillId="33" borderId="0" xfId="74" applyNumberFormat="1" applyFont="1" applyFill="1" applyAlignment="1">
      <alignment horizontal="right"/>
    </xf>
    <xf numFmtId="190" fontId="9" fillId="33" borderId="0" xfId="74" applyNumberFormat="1" applyFont="1" applyFill="1" applyAlignment="1">
      <alignment/>
    </xf>
    <xf numFmtId="0" fontId="4" fillId="34" borderId="17" xfId="0" applyFont="1" applyFill="1" applyBorder="1" applyAlignment="1">
      <alignment horizontal="left" vertical="center"/>
    </xf>
    <xf numFmtId="211" fontId="5" fillId="33" borderId="26" xfId="74" applyNumberFormat="1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1" fillId="33" borderId="39" xfId="0" applyNumberFormat="1" applyFont="1" applyFill="1" applyBorder="1" applyAlignment="1" applyProtection="1">
      <alignment/>
      <protection/>
    </xf>
    <xf numFmtId="0" fontId="21" fillId="33" borderId="61" xfId="0" applyNumberFormat="1" applyFont="1" applyFill="1" applyBorder="1" applyAlignment="1" applyProtection="1">
      <alignment horizontal="center"/>
      <protection/>
    </xf>
    <xf numFmtId="0" fontId="21" fillId="33" borderId="26" xfId="0" applyNumberFormat="1" applyFont="1" applyFill="1" applyBorder="1" applyAlignment="1" applyProtection="1">
      <alignment horizontal="center"/>
      <protection/>
    </xf>
    <xf numFmtId="0" fontId="21" fillId="33" borderId="6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1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49" fontId="0" fillId="33" borderId="16" xfId="0" applyNumberFormat="1" applyFont="1" applyFill="1" applyBorder="1" applyAlignment="1">
      <alignment horizontal="center" vertical="center"/>
    </xf>
    <xf numFmtId="187" fontId="0" fillId="33" borderId="16" xfId="74" applyFont="1" applyFill="1" applyBorder="1" applyAlignment="1">
      <alignment horizontal="center"/>
    </xf>
    <xf numFmtId="187" fontId="0" fillId="33" borderId="16" xfId="74" applyFont="1" applyFill="1" applyBorder="1" applyAlignment="1">
      <alignment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187" fontId="42" fillId="33" borderId="44" xfId="74" applyFont="1" applyFill="1" applyBorder="1" applyAlignment="1" applyProtection="1">
      <alignment/>
      <protection/>
    </xf>
    <xf numFmtId="187" fontId="42" fillId="33" borderId="49" xfId="74" applyFont="1" applyFill="1" applyBorder="1" applyAlignment="1" applyProtection="1">
      <alignment/>
      <protection/>
    </xf>
    <xf numFmtId="187" fontId="42" fillId="33" borderId="10" xfId="74" applyFont="1" applyFill="1" applyBorder="1" applyAlignment="1" applyProtection="1">
      <alignment/>
      <protection/>
    </xf>
    <xf numFmtId="187" fontId="9" fillId="33" borderId="15" xfId="74" applyFont="1" applyFill="1" applyBorder="1" applyAlignment="1">
      <alignment/>
    </xf>
    <xf numFmtId="187" fontId="9" fillId="33" borderId="34" xfId="74" applyFont="1" applyFill="1" applyBorder="1" applyAlignment="1">
      <alignment/>
    </xf>
    <xf numFmtId="187" fontId="4" fillId="33" borderId="18" xfId="74" applyFont="1" applyFill="1" applyBorder="1" applyAlignment="1">
      <alignment/>
    </xf>
    <xf numFmtId="0" fontId="4" fillId="0" borderId="0" xfId="0" applyFont="1" applyAlignment="1">
      <alignment horizontal="left" vertical="center"/>
    </xf>
    <xf numFmtId="211" fontId="5" fillId="33" borderId="15" xfId="74" applyNumberFormat="1" applyFont="1" applyFill="1" applyBorder="1" applyAlignment="1">
      <alignment/>
    </xf>
    <xf numFmtId="211" fontId="94" fillId="33" borderId="15" xfId="74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218" fontId="4" fillId="33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88" fillId="0" borderId="15" xfId="0" applyFont="1" applyBorder="1" applyAlignment="1">
      <alignment horizontal="right"/>
    </xf>
    <xf numFmtId="0" fontId="88" fillId="0" borderId="15" xfId="0" applyFont="1" applyBorder="1" applyAlignment="1">
      <alignment horizontal="center" vertical="center"/>
    </xf>
    <xf numFmtId="0" fontId="92" fillId="0" borderId="63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8" fillId="0" borderId="49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33" borderId="47" xfId="56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87" fontId="9" fillId="0" borderId="29" xfId="74" applyFont="1" applyBorder="1" applyAlignment="1">
      <alignment/>
    </xf>
    <xf numFmtId="187" fontId="9" fillId="0" borderId="29" xfId="74" applyNumberFormat="1" applyFont="1" applyBorder="1" applyAlignment="1">
      <alignment/>
    </xf>
    <xf numFmtId="187" fontId="9" fillId="33" borderId="29" xfId="74" applyFont="1" applyFill="1" applyBorder="1" applyAlignment="1">
      <alignment/>
    </xf>
    <xf numFmtId="187" fontId="9" fillId="0" borderId="22" xfId="74" applyFont="1" applyBorder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1" fillId="33" borderId="47" xfId="0" applyNumberFormat="1" applyFont="1" applyFill="1" applyBorder="1" applyAlignment="1" applyProtection="1">
      <alignment/>
      <protection/>
    </xf>
    <xf numFmtId="0" fontId="31" fillId="33" borderId="47" xfId="0" applyNumberFormat="1" applyFont="1" applyFill="1" applyBorder="1" applyAlignment="1" applyProtection="1">
      <alignment horizontal="right"/>
      <protection/>
    </xf>
    <xf numFmtId="190" fontId="31" fillId="33" borderId="40" xfId="0" applyNumberFormat="1" applyFont="1" applyFill="1" applyBorder="1" applyAlignment="1" applyProtection="1">
      <alignment horizontal="center"/>
      <protection/>
    </xf>
    <xf numFmtId="0" fontId="21" fillId="33" borderId="39" xfId="0" applyNumberFormat="1" applyFont="1" applyFill="1" applyBorder="1" applyAlignment="1" applyProtection="1">
      <alignment horizontal="center"/>
      <protection/>
    </xf>
    <xf numFmtId="0" fontId="46" fillId="33" borderId="39" xfId="0" applyNumberFormat="1" applyFont="1" applyFill="1" applyBorder="1" applyAlignment="1" applyProtection="1">
      <alignment/>
      <protection/>
    </xf>
    <xf numFmtId="0" fontId="21" fillId="33" borderId="39" xfId="0" applyNumberFormat="1" applyFont="1" applyFill="1" applyBorder="1" applyAlignment="1" applyProtection="1">
      <alignment horizontal="left"/>
      <protection/>
    </xf>
    <xf numFmtId="0" fontId="21" fillId="33" borderId="35" xfId="0" applyNumberFormat="1" applyFont="1" applyFill="1" applyBorder="1" applyAlignment="1" applyProtection="1">
      <alignment/>
      <protection/>
    </xf>
    <xf numFmtId="0" fontId="31" fillId="33" borderId="14" xfId="0" applyNumberFormat="1" applyFont="1" applyFill="1" applyBorder="1" applyAlignment="1" applyProtection="1">
      <alignment/>
      <protection/>
    </xf>
    <xf numFmtId="0" fontId="0" fillId="33" borderId="47" xfId="0" applyNumberFormat="1" applyFont="1" applyFill="1" applyBorder="1" applyAlignment="1" applyProtection="1">
      <alignment/>
      <protection/>
    </xf>
    <xf numFmtId="0" fontId="0" fillId="33" borderId="37" xfId="0" applyNumberFormat="1" applyFont="1" applyFill="1" applyBorder="1" applyAlignment="1" applyProtection="1">
      <alignment/>
      <protection/>
    </xf>
    <xf numFmtId="171" fontId="39" fillId="33" borderId="58" xfId="83" applyFont="1" applyFill="1" applyBorder="1" applyAlignment="1" applyProtection="1">
      <alignment horizontal="center"/>
      <protection/>
    </xf>
    <xf numFmtId="195" fontId="4" fillId="33" borderId="13" xfId="74" applyNumberFormat="1" applyFont="1" applyFill="1" applyBorder="1" applyAlignment="1" applyProtection="1">
      <alignment/>
      <protection/>
    </xf>
    <xf numFmtId="171" fontId="39" fillId="33" borderId="41" xfId="83" applyFont="1" applyFill="1" applyBorder="1" applyAlignment="1" applyProtection="1">
      <alignment horizontal="center"/>
      <protection/>
    </xf>
    <xf numFmtId="171" fontId="39" fillId="33" borderId="42" xfId="83" applyFont="1" applyFill="1" applyBorder="1" applyAlignment="1" applyProtection="1">
      <alignment horizontal="center"/>
      <protection/>
    </xf>
    <xf numFmtId="171" fontId="39" fillId="33" borderId="43" xfId="83" applyFont="1" applyFill="1" applyBorder="1" applyAlignment="1" applyProtection="1">
      <alignment horizontal="center"/>
      <protection/>
    </xf>
    <xf numFmtId="0" fontId="4" fillId="35" borderId="64" xfId="0" applyFont="1" applyFill="1" applyBorder="1" applyAlignment="1">
      <alignment horizontal="center" vertical="center" wrapText="1"/>
    </xf>
    <xf numFmtId="211" fontId="4" fillId="35" borderId="64" xfId="74" applyNumberFormat="1" applyFont="1" applyFill="1" applyBorder="1" applyAlignment="1">
      <alignment horizontal="center" vertical="center" wrapText="1"/>
    </xf>
    <xf numFmtId="211" fontId="92" fillId="35" borderId="22" xfId="74" applyNumberFormat="1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right" vertical="center"/>
    </xf>
    <xf numFmtId="0" fontId="94" fillId="0" borderId="15" xfId="0" applyFont="1" applyBorder="1" applyAlignment="1">
      <alignment horizontal="right" wrapText="1"/>
    </xf>
    <xf numFmtId="0" fontId="92" fillId="0" borderId="63" xfId="0" applyFont="1" applyFill="1" applyBorder="1" applyAlignment="1" applyProtection="1">
      <alignment/>
      <protection/>
    </xf>
    <xf numFmtId="0" fontId="4" fillId="0" borderId="1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3" fontId="4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 horizontal="center"/>
    </xf>
    <xf numFmtId="171" fontId="39" fillId="33" borderId="23" xfId="83" applyFont="1" applyFill="1" applyBorder="1" applyAlignment="1" applyProtection="1">
      <alignment horizontal="center"/>
      <protection/>
    </xf>
    <xf numFmtId="187" fontId="4" fillId="33" borderId="15" xfId="74" applyFont="1" applyFill="1" applyBorder="1" applyAlignment="1">
      <alignment/>
    </xf>
    <xf numFmtId="187" fontId="0" fillId="33" borderId="0" xfId="74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187" fontId="9" fillId="33" borderId="18" xfId="74" applyFont="1" applyFill="1" applyBorder="1" applyAlignment="1">
      <alignment/>
    </xf>
    <xf numFmtId="187" fontId="9" fillId="33" borderId="29" xfId="74" applyNumberFormat="1" applyFont="1" applyFill="1" applyBorder="1" applyAlignment="1">
      <alignment/>
    </xf>
    <xf numFmtId="187" fontId="9" fillId="33" borderId="15" xfId="74" applyNumberFormat="1" applyFont="1" applyFill="1" applyBorder="1" applyAlignment="1">
      <alignment/>
    </xf>
    <xf numFmtId="187" fontId="9" fillId="33" borderId="34" xfId="74" applyNumberFormat="1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/>
    </xf>
    <xf numFmtId="187" fontId="9" fillId="33" borderId="20" xfId="74" applyFont="1" applyFill="1" applyBorder="1" applyAlignment="1">
      <alignment/>
    </xf>
    <xf numFmtId="171" fontId="39" fillId="33" borderId="18" xfId="83" applyFont="1" applyFill="1" applyBorder="1" applyAlignment="1" applyProtection="1">
      <alignment horizontal="center"/>
      <protection/>
    </xf>
    <xf numFmtId="171" fontId="39" fillId="33" borderId="20" xfId="83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left"/>
    </xf>
    <xf numFmtId="190" fontId="31" fillId="0" borderId="40" xfId="0" applyNumberFormat="1" applyFont="1" applyFill="1" applyBorder="1" applyAlignment="1" applyProtection="1">
      <alignment horizontal="center"/>
      <protection/>
    </xf>
    <xf numFmtId="188" fontId="21" fillId="0" borderId="40" xfId="0" applyNumberFormat="1" applyFont="1" applyFill="1" applyBorder="1" applyAlignment="1" applyProtection="1">
      <alignment/>
      <protection/>
    </xf>
    <xf numFmtId="188" fontId="31" fillId="0" borderId="40" xfId="0" applyNumberFormat="1" applyFont="1" applyFill="1" applyBorder="1" applyAlignment="1" applyProtection="1">
      <alignment/>
      <protection/>
    </xf>
    <xf numFmtId="188" fontId="31" fillId="0" borderId="36" xfId="0" applyNumberFormat="1" applyFont="1" applyFill="1" applyBorder="1" applyAlignment="1" applyProtection="1">
      <alignment/>
      <protection/>
    </xf>
    <xf numFmtId="211" fontId="4" fillId="33" borderId="45" xfId="74" applyNumberFormat="1" applyFont="1" applyFill="1" applyBorder="1" applyAlignment="1">
      <alignment/>
    </xf>
    <xf numFmtId="211" fontId="4" fillId="33" borderId="46" xfId="74" applyNumberFormat="1" applyFont="1" applyFill="1" applyBorder="1" applyAlignment="1">
      <alignment/>
    </xf>
    <xf numFmtId="211" fontId="4" fillId="33" borderId="44" xfId="74" applyNumberFormat="1" applyFont="1" applyFill="1" applyBorder="1" applyAlignment="1">
      <alignment/>
    </xf>
    <xf numFmtId="211" fontId="5" fillId="33" borderId="27" xfId="74" applyNumberFormat="1" applyFont="1" applyFill="1" applyBorder="1" applyAlignment="1">
      <alignment/>
    </xf>
    <xf numFmtId="188" fontId="4" fillId="33" borderId="15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188" fontId="4" fillId="33" borderId="34" xfId="0" applyNumberFormat="1" applyFont="1" applyFill="1" applyBorder="1" applyAlignment="1">
      <alignment/>
    </xf>
    <xf numFmtId="188" fontId="4" fillId="33" borderId="29" xfId="0" applyNumberFormat="1" applyFont="1" applyFill="1" applyBorder="1" applyAlignment="1">
      <alignment/>
    </xf>
    <xf numFmtId="188" fontId="4" fillId="33" borderId="22" xfId="0" applyNumberFormat="1" applyFont="1" applyFill="1" applyBorder="1" applyAlignment="1">
      <alignment/>
    </xf>
    <xf numFmtId="0" fontId="31" fillId="33" borderId="40" xfId="0" applyNumberFormat="1" applyFont="1" applyFill="1" applyBorder="1" applyAlignment="1" applyProtection="1">
      <alignment/>
      <protection/>
    </xf>
    <xf numFmtId="190" fontId="31" fillId="33" borderId="40" xfId="74" applyNumberFormat="1" applyFont="1" applyFill="1" applyBorder="1" applyAlignment="1" applyProtection="1">
      <alignment horizontal="right"/>
      <protection/>
    </xf>
    <xf numFmtId="0" fontId="31" fillId="33" borderId="39" xfId="0" applyNumberFormat="1" applyFont="1" applyFill="1" applyBorder="1" applyAlignment="1" applyProtection="1">
      <alignment horizontal="left"/>
      <protection/>
    </xf>
    <xf numFmtId="0" fontId="31" fillId="33" borderId="39" xfId="0" applyNumberFormat="1" applyFont="1" applyFill="1" applyBorder="1" applyAlignment="1" applyProtection="1">
      <alignment horizontal="right"/>
      <protection/>
    </xf>
    <xf numFmtId="0" fontId="46" fillId="33" borderId="39" xfId="0" applyNumberFormat="1" applyFont="1" applyFill="1" applyBorder="1" applyAlignment="1" applyProtection="1">
      <alignment horizontal="left"/>
      <protection/>
    </xf>
    <xf numFmtId="0" fontId="31" fillId="33" borderId="14" xfId="0" applyNumberFormat="1" applyFont="1" applyFill="1" applyBorder="1" applyAlignment="1" applyProtection="1">
      <alignment horizontal="right"/>
      <protection/>
    </xf>
    <xf numFmtId="0" fontId="46" fillId="33" borderId="11" xfId="0" applyNumberFormat="1" applyFont="1" applyFill="1" applyBorder="1" applyAlignment="1" applyProtection="1">
      <alignment horizontal="left" vertical="center" wrapText="1"/>
      <protection/>
    </xf>
    <xf numFmtId="190" fontId="31" fillId="0" borderId="38" xfId="0" applyNumberFormat="1" applyFont="1" applyFill="1" applyBorder="1" applyAlignment="1" applyProtection="1">
      <alignment horizontal="center"/>
      <protection/>
    </xf>
    <xf numFmtId="0" fontId="31" fillId="33" borderId="37" xfId="0" applyNumberFormat="1" applyFont="1" applyFill="1" applyBorder="1" applyAlignment="1" applyProtection="1">
      <alignment horizontal="right"/>
      <protection/>
    </xf>
    <xf numFmtId="0" fontId="21" fillId="33" borderId="35" xfId="0" applyNumberFormat="1" applyFont="1" applyFill="1" applyBorder="1" applyAlignment="1" applyProtection="1">
      <alignment horizontal="center"/>
      <protection/>
    </xf>
    <xf numFmtId="190" fontId="31" fillId="0" borderId="36" xfId="0" applyNumberFormat="1" applyFont="1" applyFill="1" applyBorder="1" applyAlignment="1" applyProtection="1">
      <alignment horizontal="center"/>
      <protection/>
    </xf>
    <xf numFmtId="0" fontId="31" fillId="0" borderId="38" xfId="0" applyNumberFormat="1" applyFont="1" applyFill="1" applyBorder="1" applyAlignment="1" applyProtection="1">
      <alignment/>
      <protection/>
    </xf>
    <xf numFmtId="0" fontId="31" fillId="33" borderId="37" xfId="0" applyNumberFormat="1" applyFont="1" applyFill="1" applyBorder="1" applyAlignment="1" applyProtection="1">
      <alignment/>
      <protection/>
    </xf>
    <xf numFmtId="211" fontId="95" fillId="33" borderId="15" xfId="74" applyNumberFormat="1" applyFont="1" applyFill="1" applyBorder="1" applyAlignment="1">
      <alignment/>
    </xf>
    <xf numFmtId="211" fontId="96" fillId="33" borderId="15" xfId="74" applyNumberFormat="1" applyFont="1" applyFill="1" applyBorder="1" applyAlignment="1">
      <alignment/>
    </xf>
    <xf numFmtId="192" fontId="4" fillId="33" borderId="15" xfId="0" applyNumberFormat="1" applyFont="1" applyFill="1" applyBorder="1" applyAlignment="1">
      <alignment/>
    </xf>
    <xf numFmtId="0" fontId="5" fillId="33" borderId="65" xfId="0" applyFont="1" applyFill="1" applyBorder="1" applyAlignment="1">
      <alignment horizontal="center" vertical="center"/>
    </xf>
    <xf numFmtId="211" fontId="5" fillId="33" borderId="66" xfId="54" applyNumberFormat="1" applyFont="1" applyFill="1" applyBorder="1" applyAlignment="1">
      <alignment horizontal="center" wrapText="1"/>
      <protection/>
    </xf>
    <xf numFmtId="0" fontId="4" fillId="34" borderId="19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vertical="center" wrapText="1"/>
    </xf>
    <xf numFmtId="188" fontId="4" fillId="33" borderId="19" xfId="0" applyNumberFormat="1" applyFont="1" applyFill="1" applyBorder="1" applyAlignment="1">
      <alignment/>
    </xf>
    <xf numFmtId="188" fontId="4" fillId="33" borderId="20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54" applyFont="1" applyFill="1" applyBorder="1" applyAlignment="1">
      <alignment vertical="center" wrapText="1"/>
      <protection/>
    </xf>
    <xf numFmtId="0" fontId="4" fillId="33" borderId="18" xfId="54" applyFont="1" applyFill="1" applyBorder="1" applyAlignment="1">
      <alignment vertical="center" wrapText="1"/>
      <protection/>
    </xf>
    <xf numFmtId="211" fontId="4" fillId="33" borderId="58" xfId="74" applyNumberFormat="1" applyFont="1" applyFill="1" applyBorder="1" applyAlignment="1">
      <alignment/>
    </xf>
    <xf numFmtId="211" fontId="4" fillId="33" borderId="16" xfId="74" applyNumberFormat="1" applyFont="1" applyFill="1" applyBorder="1" applyAlignment="1">
      <alignment/>
    </xf>
    <xf numFmtId="211" fontId="4" fillId="33" borderId="55" xfId="74" applyNumberFormat="1" applyFont="1" applyFill="1" applyBorder="1" applyAlignment="1">
      <alignment/>
    </xf>
    <xf numFmtId="192" fontId="4" fillId="33" borderId="41" xfId="54" applyNumberFormat="1" applyFont="1" applyFill="1" applyBorder="1">
      <alignment/>
      <protection/>
    </xf>
    <xf numFmtId="192" fontId="4" fillId="33" borderId="42" xfId="54" applyNumberFormat="1" applyFont="1" applyFill="1" applyBorder="1">
      <alignment/>
      <protection/>
    </xf>
    <xf numFmtId="192" fontId="4" fillId="33" borderId="43" xfId="54" applyNumberFormat="1" applyFont="1" applyFill="1" applyBorder="1">
      <alignment/>
      <protection/>
    </xf>
    <xf numFmtId="211" fontId="5" fillId="33" borderId="35" xfId="54" applyNumberFormat="1" applyFont="1" applyFill="1" applyBorder="1">
      <alignment/>
      <protection/>
    </xf>
    <xf numFmtId="0" fontId="94" fillId="7" borderId="15" xfId="0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94" fillId="33" borderId="15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/>
    </xf>
    <xf numFmtId="0" fontId="94" fillId="33" borderId="52" xfId="0" applyFont="1" applyFill="1" applyBorder="1" applyAlignment="1">
      <alignment horizontal="center" vertical="center" wrapText="1"/>
    </xf>
    <xf numFmtId="0" fontId="94" fillId="33" borderId="21" xfId="0" applyFont="1" applyFill="1" applyBorder="1" applyAlignment="1">
      <alignment horizontal="center" vertical="center" wrapText="1"/>
    </xf>
    <xf numFmtId="0" fontId="94" fillId="33" borderId="54" xfId="0" applyFont="1" applyFill="1" applyBorder="1" applyAlignment="1">
      <alignment vertical="center" wrapText="1"/>
    </xf>
    <xf numFmtId="0" fontId="94" fillId="33" borderId="17" xfId="0" applyFont="1" applyFill="1" applyBorder="1" applyAlignment="1">
      <alignment horizontal="center" vertical="center" wrapText="1"/>
    </xf>
    <xf numFmtId="0" fontId="94" fillId="33" borderId="30" xfId="0" applyFont="1" applyFill="1" applyBorder="1" applyAlignment="1">
      <alignment vertical="center" wrapText="1"/>
    </xf>
    <xf numFmtId="0" fontId="88" fillId="33" borderId="17" xfId="0" applyFont="1" applyFill="1" applyBorder="1" applyAlignment="1">
      <alignment horizontal="center" vertical="center" wrapText="1"/>
    </xf>
    <xf numFmtId="0" fontId="88" fillId="33" borderId="30" xfId="0" applyFont="1" applyFill="1" applyBorder="1" applyAlignment="1">
      <alignment vertical="center" wrapText="1"/>
    </xf>
    <xf numFmtId="0" fontId="88" fillId="33" borderId="19" xfId="0" applyFont="1" applyFill="1" applyBorder="1" applyAlignment="1">
      <alignment horizontal="center" vertical="center" wrapText="1"/>
    </xf>
    <xf numFmtId="0" fontId="88" fillId="33" borderId="67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4" fillId="33" borderId="20" xfId="54" applyFont="1" applyFill="1" applyBorder="1" applyAlignment="1">
      <alignment vertical="center" wrapText="1"/>
      <protection/>
    </xf>
    <xf numFmtId="211" fontId="5" fillId="33" borderId="59" xfId="54" applyNumberFormat="1" applyFont="1" applyFill="1" applyBorder="1">
      <alignment/>
      <protection/>
    </xf>
    <xf numFmtId="211" fontId="5" fillId="33" borderId="68" xfId="54" applyNumberFormat="1" applyFont="1" applyFill="1" applyBorder="1">
      <alignment/>
      <protection/>
    </xf>
    <xf numFmtId="0" fontId="4" fillId="33" borderId="17" xfId="0" applyFont="1" applyFill="1" applyBorder="1" applyAlignment="1">
      <alignment horizontal="left"/>
    </xf>
    <xf numFmtId="190" fontId="4" fillId="33" borderId="18" xfId="74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4" xfId="0" applyFont="1" applyFill="1" applyBorder="1" applyAlignment="1">
      <alignment/>
    </xf>
    <xf numFmtId="190" fontId="4" fillId="33" borderId="20" xfId="74" applyNumberFormat="1" applyFont="1" applyFill="1" applyBorder="1" applyAlignment="1">
      <alignment horizontal="left"/>
    </xf>
    <xf numFmtId="0" fontId="9" fillId="0" borderId="26" xfId="0" applyFont="1" applyBorder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0" fontId="4" fillId="35" borderId="21" xfId="0" applyFont="1" applyFill="1" applyBorder="1" applyAlignment="1">
      <alignment horizontal="center" vertical="center" wrapText="1"/>
    </xf>
    <xf numFmtId="204" fontId="4" fillId="33" borderId="17" xfId="74" applyNumberFormat="1" applyFont="1" applyFill="1" applyBorder="1" applyAlignment="1">
      <alignment horizontal="center" vertical="center"/>
    </xf>
    <xf numFmtId="204" fontId="4" fillId="33" borderId="17" xfId="74" applyNumberFormat="1" applyFont="1" applyFill="1" applyBorder="1" applyAlignment="1">
      <alignment horizontal="center"/>
    </xf>
    <xf numFmtId="204" fontId="4" fillId="33" borderId="17" xfId="74" applyNumberFormat="1" applyFont="1" applyFill="1" applyBorder="1" applyAlignment="1">
      <alignment/>
    </xf>
    <xf numFmtId="204" fontId="5" fillId="33" borderId="17" xfId="74" applyNumberFormat="1" applyFont="1" applyFill="1" applyBorder="1" applyAlignment="1">
      <alignment horizontal="left"/>
    </xf>
    <xf numFmtId="204" fontId="4" fillId="33" borderId="17" xfId="74" applyNumberFormat="1" applyFont="1" applyFill="1" applyBorder="1" applyAlignment="1">
      <alignment horizontal="center" vertical="top"/>
    </xf>
    <xf numFmtId="204" fontId="88" fillId="33" borderId="17" xfId="74" applyNumberFormat="1" applyFont="1" applyFill="1" applyBorder="1" applyAlignment="1">
      <alignment/>
    </xf>
    <xf numFmtId="187" fontId="9" fillId="0" borderId="69" xfId="74" applyFont="1" applyBorder="1" applyAlignment="1">
      <alignment/>
    </xf>
    <xf numFmtId="187" fontId="9" fillId="33" borderId="69" xfId="74" applyNumberFormat="1" applyFont="1" applyFill="1" applyBorder="1" applyAlignment="1">
      <alignment/>
    </xf>
    <xf numFmtId="187" fontId="9" fillId="0" borderId="69" xfId="74" applyNumberFormat="1" applyFont="1" applyBorder="1" applyAlignment="1">
      <alignment/>
    </xf>
    <xf numFmtId="187" fontId="9" fillId="33" borderId="69" xfId="74" applyFont="1" applyFill="1" applyBorder="1" applyAlignment="1">
      <alignment/>
    </xf>
    <xf numFmtId="187" fontId="9" fillId="0" borderId="70" xfId="74" applyFont="1" applyBorder="1" applyAlignment="1">
      <alignment/>
    </xf>
    <xf numFmtId="0" fontId="4" fillId="33" borderId="57" xfId="0" applyFont="1" applyFill="1" applyBorder="1" applyAlignment="1">
      <alignment/>
    </xf>
    <xf numFmtId="16" fontId="4" fillId="33" borderId="13" xfId="56" applyNumberFormat="1" applyFont="1" applyFill="1" applyBorder="1">
      <alignment/>
      <protection/>
    </xf>
    <xf numFmtId="195" fontId="4" fillId="33" borderId="11" xfId="74" applyNumberFormat="1" applyFont="1" applyFill="1" applyBorder="1" applyAlignment="1">
      <alignment/>
    </xf>
    <xf numFmtId="0" fontId="33" fillId="33" borderId="0" xfId="0" applyFont="1" applyFill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1" fillId="0" borderId="0" xfId="64" applyFont="1" applyAlignment="1">
      <alignment horizontal="center" vertical="center" wrapText="1"/>
      <protection/>
    </xf>
    <xf numFmtId="49" fontId="0" fillId="33" borderId="54" xfId="74" applyNumberFormat="1" applyFont="1" applyFill="1" applyBorder="1" applyAlignment="1">
      <alignment horizontal="center" vertical="center"/>
    </xf>
    <xf numFmtId="49" fontId="0" fillId="33" borderId="30" xfId="74" applyNumberFormat="1" applyFont="1" applyFill="1" applyBorder="1" applyAlignment="1">
      <alignment/>
    </xf>
    <xf numFmtId="49" fontId="93" fillId="33" borderId="30" xfId="74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1" fillId="0" borderId="0" xfId="64" applyFont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2" fontId="22" fillId="36" borderId="10" xfId="0" applyNumberFormat="1" applyFont="1" applyFill="1" applyBorder="1" applyAlignment="1">
      <alignment vertical="center" wrapText="1"/>
    </xf>
    <xf numFmtId="0" fontId="4" fillId="33" borderId="48" xfId="56" applyFont="1" applyFill="1" applyBorder="1">
      <alignment/>
      <protection/>
    </xf>
    <xf numFmtId="171" fontId="39" fillId="33" borderId="71" xfId="83" applyFont="1" applyFill="1" applyBorder="1" applyAlignment="1" applyProtection="1">
      <alignment horizontal="center"/>
      <protection/>
    </xf>
    <xf numFmtId="171" fontId="39" fillId="33" borderId="72" xfId="83" applyFont="1" applyFill="1" applyBorder="1" applyAlignment="1" applyProtection="1">
      <alignment horizontal="center"/>
      <protection/>
    </xf>
    <xf numFmtId="0" fontId="4" fillId="33" borderId="30" xfId="56" applyFont="1" applyFill="1" applyBorder="1">
      <alignment/>
      <protection/>
    </xf>
    <xf numFmtId="0" fontId="42" fillId="33" borderId="58" xfId="56" applyFont="1" applyFill="1" applyBorder="1" applyProtection="1">
      <alignment/>
      <protection/>
    </xf>
    <xf numFmtId="0" fontId="42" fillId="33" borderId="16" xfId="56" applyFont="1" applyFill="1" applyBorder="1" applyProtection="1">
      <alignment/>
      <protection/>
    </xf>
    <xf numFmtId="0" fontId="4" fillId="33" borderId="16" xfId="0" applyFont="1" applyFill="1" applyBorder="1" applyAlignment="1" applyProtection="1">
      <alignment wrapText="1"/>
      <protection/>
    </xf>
    <xf numFmtId="0" fontId="42" fillId="33" borderId="24" xfId="56" applyFont="1" applyFill="1" applyBorder="1" applyProtection="1">
      <alignment/>
      <protection/>
    </xf>
    <xf numFmtId="49" fontId="4" fillId="33" borderId="41" xfId="56" applyNumberFormat="1" applyFont="1" applyFill="1" applyBorder="1">
      <alignment/>
      <protection/>
    </xf>
    <xf numFmtId="49" fontId="4" fillId="33" borderId="42" xfId="56" applyNumberFormat="1" applyFont="1" applyFill="1" applyBorder="1">
      <alignment/>
      <protection/>
    </xf>
    <xf numFmtId="49" fontId="4" fillId="33" borderId="73" xfId="56" applyNumberFormat="1" applyFont="1" applyFill="1" applyBorder="1">
      <alignment/>
      <protection/>
    </xf>
    <xf numFmtId="0" fontId="0" fillId="33" borderId="43" xfId="0" applyFont="1" applyFill="1" applyBorder="1" applyAlignment="1">
      <alignment/>
    </xf>
    <xf numFmtId="0" fontId="19" fillId="33" borderId="16" xfId="0" applyFont="1" applyFill="1" applyBorder="1" applyAlignment="1">
      <alignment wrapText="1"/>
    </xf>
    <xf numFmtId="211" fontId="4" fillId="0" borderId="50" xfId="74" applyNumberFormat="1" applyFont="1" applyBorder="1" applyAlignment="1">
      <alignment horizontal="left" wrapText="1"/>
    </xf>
    <xf numFmtId="2" fontId="5" fillId="33" borderId="58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188" fontId="4" fillId="33" borderId="18" xfId="0" applyNumberFormat="1" applyFont="1" applyFill="1" applyBorder="1" applyAlignment="1">
      <alignment horizontal="center" vertical="center" wrapText="1"/>
    </xf>
    <xf numFmtId="211" fontId="4" fillId="33" borderId="15" xfId="74" applyNumberFormat="1" applyFont="1" applyFill="1" applyBorder="1" applyAlignment="1">
      <alignment wrapText="1"/>
    </xf>
    <xf numFmtId="43" fontId="90" fillId="33" borderId="0" xfId="0" applyNumberFormat="1" applyFont="1" applyFill="1" applyAlignment="1">
      <alignment/>
    </xf>
    <xf numFmtId="204" fontId="12" fillId="33" borderId="41" xfId="74" applyNumberFormat="1" applyFont="1" applyFill="1" applyBorder="1" applyAlignment="1">
      <alignment/>
    </xf>
    <xf numFmtId="187" fontId="12" fillId="33" borderId="41" xfId="74" applyFont="1" applyFill="1" applyBorder="1" applyAlignment="1">
      <alignment/>
    </xf>
    <xf numFmtId="204" fontId="12" fillId="33" borderId="42" xfId="74" applyNumberFormat="1" applyFont="1" applyFill="1" applyBorder="1" applyAlignment="1">
      <alignment/>
    </xf>
    <xf numFmtId="187" fontId="12" fillId="33" borderId="42" xfId="74" applyFont="1" applyFill="1" applyBorder="1" applyAlignment="1">
      <alignment/>
    </xf>
    <xf numFmtId="204" fontId="12" fillId="33" borderId="39" xfId="74" applyNumberFormat="1" applyFont="1" applyFill="1" applyBorder="1" applyAlignment="1">
      <alignment/>
    </xf>
    <xf numFmtId="187" fontId="12" fillId="33" borderId="39" xfId="74" applyFont="1" applyFill="1" applyBorder="1" applyAlignment="1">
      <alignment/>
    </xf>
    <xf numFmtId="195" fontId="26" fillId="33" borderId="26" xfId="74" applyNumberFormat="1" applyFont="1" applyFill="1" applyBorder="1" applyAlignment="1">
      <alignment/>
    </xf>
    <xf numFmtId="187" fontId="26" fillId="33" borderId="26" xfId="74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87" fontId="4" fillId="0" borderId="18" xfId="74" applyFont="1" applyBorder="1" applyAlignment="1">
      <alignment horizontal="center" vertical="center" wrapText="1"/>
    </xf>
    <xf numFmtId="187" fontId="4" fillId="0" borderId="15" xfId="74" applyFont="1" applyBorder="1" applyAlignment="1">
      <alignment horizontal="center" vertical="center" wrapText="1"/>
    </xf>
    <xf numFmtId="187" fontId="4" fillId="0" borderId="15" xfId="74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187" fontId="5" fillId="0" borderId="29" xfId="74" applyFont="1" applyBorder="1" applyAlignment="1">
      <alignment horizontal="center" vertical="center" wrapText="1"/>
    </xf>
    <xf numFmtId="187" fontId="5" fillId="0" borderId="29" xfId="74" applyNumberFormat="1" applyFont="1" applyBorder="1" applyAlignment="1">
      <alignment horizontal="center" vertical="center" wrapText="1"/>
    </xf>
    <xf numFmtId="187" fontId="42" fillId="33" borderId="15" xfId="74" applyFont="1" applyFill="1" applyBorder="1" applyAlignment="1" applyProtection="1">
      <alignment/>
      <protection/>
    </xf>
    <xf numFmtId="187" fontId="42" fillId="33" borderId="29" xfId="74" applyFont="1" applyFill="1" applyBorder="1" applyAlignment="1" applyProtection="1">
      <alignment/>
      <protection/>
    </xf>
    <xf numFmtId="187" fontId="42" fillId="33" borderId="34" xfId="74" applyFont="1" applyFill="1" applyBorder="1" applyAlignment="1" applyProtection="1">
      <alignment/>
      <protection/>
    </xf>
    <xf numFmtId="187" fontId="42" fillId="33" borderId="52" xfId="74" applyFont="1" applyFill="1" applyBorder="1" applyAlignment="1" applyProtection="1">
      <alignment/>
      <protection/>
    </xf>
    <xf numFmtId="0" fontId="5" fillId="33" borderId="60" xfId="0" applyFont="1" applyFill="1" applyBorder="1" applyAlignment="1">
      <alignment horizontal="center" vertical="center" wrapText="1"/>
    </xf>
    <xf numFmtId="0" fontId="42" fillId="33" borderId="15" xfId="56" applyFont="1" applyFill="1" applyBorder="1" applyProtection="1">
      <alignment/>
      <protection/>
    </xf>
    <xf numFmtId="0" fontId="42" fillId="33" borderId="52" xfId="56" applyFont="1" applyFill="1" applyBorder="1" applyProtection="1">
      <alignment/>
      <protection/>
    </xf>
    <xf numFmtId="0" fontId="42" fillId="33" borderId="29" xfId="56" applyFont="1" applyFill="1" applyBorder="1" applyProtection="1">
      <alignment/>
      <protection/>
    </xf>
    <xf numFmtId="0" fontId="42" fillId="33" borderId="34" xfId="56" applyFont="1" applyFill="1" applyBorder="1" applyProtection="1">
      <alignment/>
      <protection/>
    </xf>
    <xf numFmtId="0" fontId="42" fillId="33" borderId="23" xfId="56" applyFont="1" applyFill="1" applyBorder="1" applyProtection="1">
      <alignment/>
      <protection/>
    </xf>
    <xf numFmtId="187" fontId="42" fillId="33" borderId="23" xfId="74" applyFont="1" applyFill="1" applyBorder="1" applyAlignment="1" applyProtection="1">
      <alignment/>
      <protection/>
    </xf>
    <xf numFmtId="190" fontId="4" fillId="33" borderId="15" xfId="74" applyNumberFormat="1" applyFont="1" applyFill="1" applyBorder="1" applyAlignment="1">
      <alignment/>
    </xf>
    <xf numFmtId="49" fontId="4" fillId="33" borderId="15" xfId="56" applyNumberFormat="1" applyFont="1" applyFill="1" applyBorder="1">
      <alignment/>
      <protection/>
    </xf>
    <xf numFmtId="49" fontId="4" fillId="33" borderId="29" xfId="56" applyNumberFormat="1" applyFont="1" applyFill="1" applyBorder="1">
      <alignment/>
      <protection/>
    </xf>
    <xf numFmtId="49" fontId="4" fillId="33" borderId="34" xfId="56" applyNumberFormat="1" applyFont="1" applyFill="1" applyBorder="1">
      <alignment/>
      <protection/>
    </xf>
    <xf numFmtId="49" fontId="4" fillId="33" borderId="52" xfId="56" applyNumberFormat="1" applyFont="1" applyFill="1" applyBorder="1">
      <alignment/>
      <protection/>
    </xf>
    <xf numFmtId="49" fontId="4" fillId="33" borderId="23" xfId="56" applyNumberFormat="1" applyFont="1" applyFill="1" applyBorder="1">
      <alignment/>
      <protection/>
    </xf>
    <xf numFmtId="171" fontId="39" fillId="33" borderId="33" xfId="83" applyFont="1" applyFill="1" applyBorder="1" applyAlignment="1" applyProtection="1">
      <alignment horizontal="center"/>
      <protection/>
    </xf>
    <xf numFmtId="211" fontId="4" fillId="33" borderId="15" xfId="74" applyNumberFormat="1" applyFont="1" applyFill="1" applyBorder="1" applyAlignment="1">
      <alignment vertical="center" wrapText="1"/>
    </xf>
    <xf numFmtId="0" fontId="5" fillId="33" borderId="7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vertical="center" wrapText="1"/>
    </xf>
    <xf numFmtId="211" fontId="4" fillId="33" borderId="22" xfId="74" applyNumberFormat="1" applyFont="1" applyFill="1" applyBorder="1" applyAlignment="1">
      <alignment vertical="center" wrapText="1"/>
    </xf>
    <xf numFmtId="188" fontId="4" fillId="33" borderId="58" xfId="0" applyNumberFormat="1" applyFont="1" applyFill="1" applyBorder="1" applyAlignment="1">
      <alignment/>
    </xf>
    <xf numFmtId="211" fontId="4" fillId="33" borderId="18" xfId="74" applyNumberFormat="1" applyFont="1" applyFill="1" applyBorder="1" applyAlignment="1">
      <alignment vertical="center" wrapText="1"/>
    </xf>
    <xf numFmtId="211" fontId="4" fillId="33" borderId="20" xfId="74" applyNumberFormat="1" applyFont="1" applyFill="1" applyBorder="1" applyAlignment="1">
      <alignment vertical="center" wrapText="1"/>
    </xf>
    <xf numFmtId="188" fontId="4" fillId="33" borderId="55" xfId="0" applyNumberFormat="1" applyFont="1" applyFill="1" applyBorder="1" applyAlignment="1">
      <alignment/>
    </xf>
    <xf numFmtId="190" fontId="31" fillId="0" borderId="0" xfId="74" applyNumberFormat="1" applyFont="1" applyAlignment="1">
      <alignment/>
    </xf>
    <xf numFmtId="0" fontId="71" fillId="0" borderId="0" xfId="59">
      <alignment/>
      <protection/>
    </xf>
    <xf numFmtId="0" fontId="94" fillId="33" borderId="45" xfId="0" applyFont="1" applyFill="1" applyBorder="1" applyAlignment="1">
      <alignment horizontal="center" vertical="center" wrapText="1"/>
    </xf>
    <xf numFmtId="0" fontId="88" fillId="33" borderId="45" xfId="0" applyFont="1" applyFill="1" applyBorder="1" applyAlignment="1">
      <alignment horizontal="center" vertical="center" wrapText="1"/>
    </xf>
    <xf numFmtId="0" fontId="88" fillId="33" borderId="46" xfId="0" applyFont="1" applyFill="1" applyBorder="1" applyAlignment="1">
      <alignment horizontal="center" vertical="center" wrapText="1"/>
    </xf>
    <xf numFmtId="0" fontId="94" fillId="33" borderId="49" xfId="0" applyFont="1" applyFill="1" applyBorder="1" applyAlignment="1">
      <alignment horizontal="center" vertical="center" wrapText="1"/>
    </xf>
    <xf numFmtId="187" fontId="5" fillId="33" borderId="29" xfId="0" applyNumberFormat="1" applyFont="1" applyFill="1" applyBorder="1" applyAlignment="1">
      <alignment/>
    </xf>
    <xf numFmtId="187" fontId="5" fillId="33" borderId="29" xfId="74" applyFont="1" applyFill="1" applyBorder="1" applyAlignment="1">
      <alignment/>
    </xf>
    <xf numFmtId="187" fontId="5" fillId="33" borderId="22" xfId="74" applyFont="1" applyFill="1" applyBorder="1" applyAlignment="1">
      <alignment/>
    </xf>
    <xf numFmtId="187" fontId="5" fillId="33" borderId="15" xfId="0" applyNumberFormat="1" applyFont="1" applyFill="1" applyBorder="1" applyAlignment="1">
      <alignment/>
    </xf>
    <xf numFmtId="187" fontId="5" fillId="33" borderId="15" xfId="74" applyFont="1" applyFill="1" applyBorder="1" applyAlignment="1">
      <alignment/>
    </xf>
    <xf numFmtId="187" fontId="5" fillId="33" borderId="18" xfId="74" applyFont="1" applyFill="1" applyBorder="1" applyAlignment="1">
      <alignment/>
    </xf>
    <xf numFmtId="187" fontId="5" fillId="33" borderId="0" xfId="74" applyFont="1" applyFill="1" applyAlignment="1">
      <alignment/>
    </xf>
    <xf numFmtId="43" fontId="5" fillId="33" borderId="0" xfId="0" applyNumberFormat="1" applyFont="1" applyFill="1" applyAlignment="1">
      <alignment/>
    </xf>
    <xf numFmtId="0" fontId="79" fillId="0" borderId="0" xfId="59" applyFont="1">
      <alignment/>
      <protection/>
    </xf>
    <xf numFmtId="0" fontId="7" fillId="33" borderId="15" xfId="0" applyFont="1" applyFill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33" borderId="0" xfId="0" applyFont="1" applyFill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187" fontId="4" fillId="0" borderId="18" xfId="74" applyFont="1" applyFill="1" applyBorder="1" applyAlignment="1">
      <alignment/>
    </xf>
    <xf numFmtId="0" fontId="12" fillId="33" borderId="0" xfId="56" applyFont="1" applyFill="1" applyAlignment="1">
      <alignment horizontal="right"/>
      <protection/>
    </xf>
    <xf numFmtId="0" fontId="12" fillId="0" borderId="36" xfId="0" applyFont="1" applyBorder="1" applyAlignment="1">
      <alignment vertical="top" wrapText="1"/>
    </xf>
    <xf numFmtId="0" fontId="19" fillId="0" borderId="39" xfId="0" applyFont="1" applyBorder="1" applyAlignment="1">
      <alignment vertical="center" wrapText="1"/>
    </xf>
    <xf numFmtId="0" fontId="12" fillId="0" borderId="3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justify" vertical="center" wrapText="1"/>
    </xf>
    <xf numFmtId="0" fontId="25" fillId="33" borderId="30" xfId="0" applyFont="1" applyFill="1" applyBorder="1" applyAlignment="1">
      <alignment wrapText="1"/>
    </xf>
    <xf numFmtId="0" fontId="25" fillId="33" borderId="30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75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21" xfId="0" applyFill="1" applyBorder="1" applyAlignment="1">
      <alignment/>
    </xf>
    <xf numFmtId="0" fontId="25" fillId="33" borderId="54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>
      <alignment/>
    </xf>
    <xf numFmtId="0" fontId="92" fillId="33" borderId="30" xfId="0" applyFont="1" applyFill="1" applyBorder="1" applyAlignment="1">
      <alignment horizontal="justify" vertical="center"/>
    </xf>
    <xf numFmtId="0" fontId="4" fillId="33" borderId="30" xfId="0" applyFont="1" applyFill="1" applyBorder="1" applyAlignment="1">
      <alignment horizontal="justify" vertical="center"/>
    </xf>
    <xf numFmtId="0" fontId="4" fillId="33" borderId="67" xfId="0" applyFont="1" applyFill="1" applyBorder="1" applyAlignment="1">
      <alignment horizontal="justify" vertical="center"/>
    </xf>
    <xf numFmtId="0" fontId="0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187" fontId="4" fillId="33" borderId="15" xfId="74" applyFont="1" applyFill="1" applyBorder="1" applyAlignment="1">
      <alignment horizontal="center" vertical="center" wrapText="1"/>
    </xf>
    <xf numFmtId="0" fontId="4" fillId="33" borderId="17" xfId="65" applyFont="1" applyFill="1" applyBorder="1" applyAlignment="1">
      <alignment horizontal="center" vertical="center" wrapText="1"/>
      <protection/>
    </xf>
    <xf numFmtId="0" fontId="4" fillId="33" borderId="15" xfId="65" applyFont="1" applyFill="1" applyBorder="1" applyAlignment="1">
      <alignment horizontal="center" vertical="center" wrapText="1"/>
      <protection/>
    </xf>
    <xf numFmtId="0" fontId="4" fillId="33" borderId="15" xfId="65" applyFont="1" applyFill="1" applyBorder="1" applyAlignment="1">
      <alignment vertical="center" wrapText="1"/>
      <protection/>
    </xf>
    <xf numFmtId="190" fontId="4" fillId="33" borderId="15" xfId="91" applyNumberFormat="1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171" fontId="4" fillId="33" borderId="15" xfId="86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65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7" fontId="33" fillId="33" borderId="15" xfId="74" applyFont="1" applyFill="1" applyBorder="1" applyAlignment="1">
      <alignment horizontal="center" vertical="center" wrapText="1"/>
    </xf>
    <xf numFmtId="0" fontId="4" fillId="33" borderId="17" xfId="65" applyFont="1" applyFill="1" applyBorder="1" applyAlignment="1">
      <alignment horizontal="center" vertical="center"/>
      <protection/>
    </xf>
    <xf numFmtId="190" fontId="4" fillId="33" borderId="15" xfId="91" applyNumberFormat="1" applyFont="1" applyFill="1" applyBorder="1" applyAlignment="1">
      <alignment horizontal="center" vertical="center"/>
    </xf>
    <xf numFmtId="0" fontId="31" fillId="33" borderId="0" xfId="56" applyFont="1" applyFill="1" applyAlignment="1">
      <alignment horizontal="right"/>
      <protection/>
    </xf>
    <xf numFmtId="0" fontId="31" fillId="33" borderId="0" xfId="56" applyFont="1" applyFill="1" applyAlignment="1">
      <alignment/>
      <protection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/>
    </xf>
    <xf numFmtId="0" fontId="9" fillId="33" borderId="26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justify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87" fontId="90" fillId="33" borderId="0" xfId="74" applyFont="1" applyFill="1" applyAlignment="1">
      <alignment/>
    </xf>
    <xf numFmtId="0" fontId="4" fillId="0" borderId="2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47" fillId="0" borderId="41" xfId="0" applyFont="1" applyBorder="1" applyAlignment="1">
      <alignment wrapText="1"/>
    </xf>
    <xf numFmtId="0" fontId="47" fillId="0" borderId="42" xfId="0" applyFont="1" applyBorder="1" applyAlignment="1">
      <alignment wrapText="1"/>
    </xf>
    <xf numFmtId="0" fontId="40" fillId="0" borderId="42" xfId="0" applyFont="1" applyBorder="1" applyAlignment="1">
      <alignment wrapText="1"/>
    </xf>
    <xf numFmtId="0" fontId="47" fillId="0" borderId="43" xfId="0" applyFont="1" applyBorder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0" xfId="56" applyFont="1" applyFill="1" applyAlignment="1">
      <alignment horizontal="center"/>
      <protection/>
    </xf>
    <xf numFmtId="0" fontId="9" fillId="33" borderId="15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9" fillId="33" borderId="15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wrapText="1"/>
    </xf>
    <xf numFmtId="0" fontId="12" fillId="33" borderId="0" xfId="0" applyFont="1" applyFill="1" applyAlignment="1">
      <alignment/>
    </xf>
    <xf numFmtId="190" fontId="12" fillId="33" borderId="0" xfId="74" applyNumberFormat="1" applyFont="1" applyFill="1" applyAlignment="1">
      <alignment/>
    </xf>
    <xf numFmtId="187" fontId="0" fillId="0" borderId="18" xfId="74" applyFont="1" applyFill="1" applyBorder="1" applyAlignment="1">
      <alignment/>
    </xf>
    <xf numFmtId="0" fontId="9" fillId="33" borderId="34" xfId="0" applyFont="1" applyFill="1" applyBorder="1" applyAlignment="1">
      <alignment/>
    </xf>
    <xf numFmtId="187" fontId="4" fillId="33" borderId="15" xfId="74" applyFont="1" applyFill="1" applyBorder="1" applyAlignment="1" applyProtection="1">
      <alignment wrapText="1"/>
      <protection/>
    </xf>
    <xf numFmtId="0" fontId="4" fillId="33" borderId="32" xfId="0" applyFont="1" applyFill="1" applyBorder="1" applyAlignment="1" applyProtection="1">
      <alignment/>
      <protection/>
    </xf>
    <xf numFmtId="187" fontId="9" fillId="0" borderId="23" xfId="74" applyFont="1" applyBorder="1" applyAlignment="1">
      <alignment/>
    </xf>
    <xf numFmtId="187" fontId="9" fillId="33" borderId="23" xfId="74" applyNumberFormat="1" applyFont="1" applyFill="1" applyBorder="1" applyAlignment="1">
      <alignment/>
    </xf>
    <xf numFmtId="187" fontId="9" fillId="0" borderId="23" xfId="74" applyNumberFormat="1" applyFont="1" applyBorder="1" applyAlignment="1">
      <alignment/>
    </xf>
    <xf numFmtId="187" fontId="9" fillId="33" borderId="23" xfId="74" applyFont="1" applyFill="1" applyBorder="1" applyAlignment="1">
      <alignment/>
    </xf>
    <xf numFmtId="187" fontId="9" fillId="0" borderId="33" xfId="74" applyFont="1" applyBorder="1" applyAlignment="1">
      <alignment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51" xfId="56" applyFont="1" applyFill="1" applyBorder="1">
      <alignment/>
      <protection/>
    </xf>
    <xf numFmtId="0" fontId="4" fillId="33" borderId="47" xfId="56" applyFont="1" applyFill="1" applyBorder="1">
      <alignment/>
      <protection/>
    </xf>
    <xf numFmtId="0" fontId="4" fillId="33" borderId="37" xfId="56" applyFont="1" applyFill="1" applyBorder="1">
      <alignment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7" fontId="4" fillId="33" borderId="15" xfId="74" applyNumberFormat="1" applyFont="1" applyFill="1" applyBorder="1" applyAlignment="1">
      <alignment horizontal="center" vertical="center" wrapText="1"/>
    </xf>
    <xf numFmtId="187" fontId="4" fillId="33" borderId="18" xfId="74" applyFont="1" applyFill="1" applyBorder="1" applyAlignment="1">
      <alignment horizontal="center" vertical="center" wrapText="1"/>
    </xf>
    <xf numFmtId="187" fontId="5" fillId="0" borderId="22" xfId="74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190" fontId="8" fillId="33" borderId="22" xfId="74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187" fontId="9" fillId="33" borderId="18" xfId="74" applyFont="1" applyFill="1" applyBorder="1" applyAlignment="1">
      <alignment horizontal="center"/>
    </xf>
    <xf numFmtId="0" fontId="8" fillId="37" borderId="17" xfId="0" applyFont="1" applyFill="1" applyBorder="1" applyAlignment="1">
      <alignment/>
    </xf>
    <xf numFmtId="187" fontId="8" fillId="37" borderId="18" xfId="74" applyFont="1" applyFill="1" applyBorder="1" applyAlignment="1">
      <alignment/>
    </xf>
    <xf numFmtId="187" fontId="9" fillId="33" borderId="18" xfId="74" applyFont="1" applyFill="1" applyBorder="1" applyAlignment="1">
      <alignment horizontal="right"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187" fontId="9" fillId="0" borderId="76" xfId="74" applyFont="1" applyBorder="1" applyAlignment="1">
      <alignment horizontal="center" vertical="center" wrapText="1"/>
    </xf>
    <xf numFmtId="187" fontId="9" fillId="0" borderId="77" xfId="74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190" fontId="8" fillId="33" borderId="60" xfId="74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187" fontId="17" fillId="33" borderId="11" xfId="74" applyFont="1" applyFill="1" applyBorder="1" applyAlignment="1" applyProtection="1">
      <alignment horizontal="center" vertical="center" wrapText="1"/>
      <protection/>
    </xf>
    <xf numFmtId="187" fontId="19" fillId="33" borderId="0" xfId="74" applyFont="1" applyFill="1" applyAlignment="1">
      <alignment horizontal="center"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16" fillId="33" borderId="39" xfId="0" applyFont="1" applyFill="1" applyBorder="1" applyAlignment="1" applyProtection="1">
      <alignment horizontal="center" vertical="center"/>
      <protection/>
    </xf>
    <xf numFmtId="187" fontId="17" fillId="33" borderId="39" xfId="74" applyFont="1" applyFill="1" applyBorder="1" applyAlignment="1" applyProtection="1">
      <alignment horizontal="center" vertical="center"/>
      <protection/>
    </xf>
    <xf numFmtId="0" fontId="94" fillId="7" borderId="21" xfId="0" applyFont="1" applyFill="1" applyBorder="1" applyAlignment="1">
      <alignment horizontal="center" vertical="center"/>
    </xf>
    <xf numFmtId="0" fontId="94" fillId="7" borderId="29" xfId="0" applyFont="1" applyFill="1" applyBorder="1" applyAlignment="1">
      <alignment horizontal="center" vertical="center" wrapText="1"/>
    </xf>
    <xf numFmtId="0" fontId="94" fillId="7" borderId="29" xfId="0" applyFont="1" applyFill="1" applyBorder="1" applyAlignment="1">
      <alignment vertical="center" wrapText="1"/>
    </xf>
    <xf numFmtId="187" fontId="94" fillId="7" borderId="29" xfId="74" applyFont="1" applyFill="1" applyBorder="1" applyAlignment="1">
      <alignment vertical="center" wrapText="1"/>
    </xf>
    <xf numFmtId="187" fontId="94" fillId="7" borderId="22" xfId="74" applyFont="1" applyFill="1" applyBorder="1" applyAlignment="1">
      <alignment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5" xfId="0" applyFont="1" applyBorder="1" applyAlignment="1">
      <alignment vertical="center" wrapText="1"/>
    </xf>
    <xf numFmtId="187" fontId="88" fillId="0" borderId="15" xfId="74" applyFont="1" applyBorder="1" applyAlignment="1">
      <alignment vertical="center" wrapText="1"/>
    </xf>
    <xf numFmtId="187" fontId="88" fillId="0" borderId="18" xfId="74" applyFont="1" applyBorder="1" applyAlignment="1">
      <alignment vertical="center" wrapText="1"/>
    </xf>
    <xf numFmtId="0" fontId="94" fillId="7" borderId="17" xfId="0" applyFont="1" applyFill="1" applyBorder="1" applyAlignment="1">
      <alignment horizontal="center" vertical="center"/>
    </xf>
    <xf numFmtId="0" fontId="94" fillId="7" borderId="15" xfId="0" applyFont="1" applyFill="1" applyBorder="1" applyAlignment="1">
      <alignment horizontal="center" vertical="center" wrapText="1"/>
    </xf>
    <xf numFmtId="0" fontId="94" fillId="7" borderId="15" xfId="0" applyFont="1" applyFill="1" applyBorder="1" applyAlignment="1">
      <alignment vertical="center" wrapText="1"/>
    </xf>
    <xf numFmtId="187" fontId="94" fillId="7" borderId="15" xfId="74" applyFont="1" applyFill="1" applyBorder="1" applyAlignment="1">
      <alignment vertical="center" wrapText="1"/>
    </xf>
    <xf numFmtId="187" fontId="94" fillId="7" borderId="18" xfId="74" applyFont="1" applyFill="1" applyBorder="1" applyAlignment="1">
      <alignment vertical="center" wrapText="1"/>
    </xf>
    <xf numFmtId="0" fontId="88" fillId="33" borderId="17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vertical="center" wrapText="1"/>
    </xf>
    <xf numFmtId="0" fontId="94" fillId="7" borderId="15" xfId="0" applyFont="1" applyFill="1" applyBorder="1" applyAlignment="1">
      <alignment vertical="center"/>
    </xf>
    <xf numFmtId="0" fontId="88" fillId="0" borderId="19" xfId="0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0" fontId="88" fillId="0" borderId="34" xfId="0" applyFont="1" applyBorder="1" applyAlignment="1">
      <alignment vertical="center" wrapText="1"/>
    </xf>
    <xf numFmtId="187" fontId="88" fillId="0" borderId="34" xfId="74" applyFont="1" applyBorder="1" applyAlignment="1">
      <alignment vertical="center" wrapText="1"/>
    </xf>
    <xf numFmtId="187" fontId="88" fillId="0" borderId="20" xfId="74" applyFont="1" applyBorder="1" applyAlignment="1">
      <alignment vertical="center" wrapText="1"/>
    </xf>
    <xf numFmtId="187" fontId="71" fillId="0" borderId="0" xfId="74" applyFont="1" applyAlignment="1">
      <alignment/>
    </xf>
    <xf numFmtId="187" fontId="4" fillId="33" borderId="26" xfId="74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0" fontId="7" fillId="38" borderId="17" xfId="0" applyFont="1" applyFill="1" applyBorder="1" applyAlignment="1">
      <alignment/>
    </xf>
    <xf numFmtId="0" fontId="27" fillId="38" borderId="30" xfId="0" applyFont="1" applyFill="1" applyBorder="1" applyAlignment="1">
      <alignment horizontal="justify" vertical="center" wrapText="1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49" fontId="7" fillId="38" borderId="16" xfId="74" applyNumberFormat="1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/>
    </xf>
    <xf numFmtId="49" fontId="7" fillId="38" borderId="30" xfId="0" applyNumberFormat="1" applyFont="1" applyFill="1" applyBorder="1" applyAlignment="1">
      <alignment horizontal="center" vertical="center"/>
    </xf>
    <xf numFmtId="49" fontId="7" fillId="38" borderId="17" xfId="0" applyNumberFormat="1" applyFont="1" applyFill="1" applyBorder="1" applyAlignment="1">
      <alignment horizontal="center" vertical="center"/>
    </xf>
    <xf numFmtId="49" fontId="7" fillId="38" borderId="18" xfId="0" applyNumberFormat="1" applyFont="1" applyFill="1" applyBorder="1" applyAlignment="1">
      <alignment horizontal="center" vertical="center"/>
    </xf>
    <xf numFmtId="49" fontId="7" fillId="38" borderId="15" xfId="74" applyNumberFormat="1" applyFont="1" applyFill="1" applyBorder="1" applyAlignment="1">
      <alignment horizontal="center" vertical="center"/>
    </xf>
    <xf numFmtId="49" fontId="7" fillId="38" borderId="30" xfId="74" applyNumberFormat="1" applyFont="1" applyFill="1" applyBorder="1" applyAlignment="1">
      <alignment horizontal="center" vertical="center"/>
    </xf>
    <xf numFmtId="49" fontId="7" fillId="38" borderId="42" xfId="0" applyNumberFormat="1" applyFont="1" applyFill="1" applyBorder="1" applyAlignment="1">
      <alignment/>
    </xf>
    <xf numFmtId="0" fontId="5" fillId="38" borderId="16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5" fillId="38" borderId="13" xfId="0" applyFont="1" applyFill="1" applyBorder="1" applyAlignment="1">
      <alignment/>
    </xf>
    <xf numFmtId="0" fontId="5" fillId="38" borderId="13" xfId="0" applyFont="1" applyFill="1" applyBorder="1" applyAlignment="1" applyProtection="1">
      <alignment/>
      <protection/>
    </xf>
    <xf numFmtId="195" fontId="5" fillId="38" borderId="13" xfId="74" applyNumberFormat="1" applyFont="1" applyFill="1" applyBorder="1" applyAlignment="1" applyProtection="1">
      <alignment/>
      <protection/>
    </xf>
    <xf numFmtId="195" fontId="5" fillId="38" borderId="17" xfId="74" applyNumberFormat="1" applyFont="1" applyFill="1" applyBorder="1" applyAlignment="1">
      <alignment/>
    </xf>
    <xf numFmtId="195" fontId="5" fillId="38" borderId="15" xfId="74" applyNumberFormat="1" applyFont="1" applyFill="1" applyBorder="1" applyAlignment="1">
      <alignment horizontal="center"/>
    </xf>
    <xf numFmtId="195" fontId="5" fillId="38" borderId="15" xfId="74" applyNumberFormat="1" applyFont="1" applyFill="1" applyBorder="1" applyAlignment="1">
      <alignment/>
    </xf>
    <xf numFmtId="195" fontId="5" fillId="38" borderId="18" xfId="74" applyNumberFormat="1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28" xfId="56" applyFont="1" applyFill="1" applyBorder="1">
      <alignment/>
      <protection/>
    </xf>
    <xf numFmtId="49" fontId="5" fillId="38" borderId="34" xfId="56" applyNumberFormat="1" applyFont="1" applyFill="1" applyBorder="1">
      <alignment/>
      <protection/>
    </xf>
    <xf numFmtId="0" fontId="50" fillId="38" borderId="34" xfId="56" applyFont="1" applyFill="1" applyBorder="1" applyProtection="1">
      <alignment/>
      <protection/>
    </xf>
    <xf numFmtId="187" fontId="50" fillId="38" borderId="34" xfId="74" applyFont="1" applyFill="1" applyBorder="1" applyAlignment="1" applyProtection="1">
      <alignment/>
      <protection/>
    </xf>
    <xf numFmtId="171" fontId="51" fillId="38" borderId="34" xfId="83" applyFont="1" applyFill="1" applyBorder="1" applyAlignment="1" applyProtection="1">
      <alignment horizontal="center"/>
      <protection/>
    </xf>
    <xf numFmtId="171" fontId="51" fillId="38" borderId="20" xfId="83" applyFont="1" applyFill="1" applyBorder="1" applyAlignment="1" applyProtection="1">
      <alignment horizontal="center"/>
      <protection/>
    </xf>
    <xf numFmtId="0" fontId="5" fillId="38" borderId="13" xfId="56" applyFont="1" applyFill="1" applyBorder="1">
      <alignment/>
      <protection/>
    </xf>
    <xf numFmtId="49" fontId="5" fillId="38" borderId="13" xfId="56" applyNumberFormat="1" applyFont="1" applyFill="1" applyBorder="1">
      <alignment/>
      <protection/>
    </xf>
    <xf numFmtId="0" fontId="50" fillId="38" borderId="17" xfId="56" applyFont="1" applyFill="1" applyBorder="1" applyProtection="1">
      <alignment/>
      <protection/>
    </xf>
    <xf numFmtId="187" fontId="50" fillId="38" borderId="16" xfId="74" applyFont="1" applyFill="1" applyBorder="1" applyAlignment="1" applyProtection="1">
      <alignment/>
      <protection/>
    </xf>
    <xf numFmtId="187" fontId="50" fillId="38" borderId="56" xfId="74" applyFont="1" applyFill="1" applyBorder="1" applyAlignment="1" applyProtection="1">
      <alignment/>
      <protection/>
    </xf>
    <xf numFmtId="187" fontId="50" fillId="38" borderId="49" xfId="74" applyFont="1" applyFill="1" applyBorder="1" applyAlignment="1" applyProtection="1">
      <alignment/>
      <protection/>
    </xf>
    <xf numFmtId="171" fontId="51" fillId="38" borderId="42" xfId="83" applyFont="1" applyFill="1" applyBorder="1" applyAlignment="1" applyProtection="1">
      <alignment horizontal="center"/>
      <protection/>
    </xf>
    <xf numFmtId="49" fontId="5" fillId="38" borderId="42" xfId="56" applyNumberFormat="1" applyFont="1" applyFill="1" applyBorder="1">
      <alignment/>
      <protection/>
    </xf>
    <xf numFmtId="0" fontId="50" fillId="38" borderId="16" xfId="56" applyFont="1" applyFill="1" applyBorder="1" applyProtection="1">
      <alignment/>
      <protection/>
    </xf>
    <xf numFmtId="171" fontId="51" fillId="38" borderId="56" xfId="83" applyFont="1" applyFill="1" applyBorder="1" applyAlignment="1" applyProtection="1">
      <alignment horizontal="center"/>
      <protection/>
    </xf>
    <xf numFmtId="171" fontId="51" fillId="38" borderId="52" xfId="83" applyFont="1" applyFill="1" applyBorder="1" applyAlignment="1" applyProtection="1">
      <alignment horizontal="center"/>
      <protection/>
    </xf>
    <xf numFmtId="171" fontId="51" fillId="38" borderId="53" xfId="83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7" fontId="5" fillId="33" borderId="27" xfId="74" applyFont="1" applyFill="1" applyBorder="1" applyAlignment="1">
      <alignment horizontal="center" vertical="center" wrapText="1"/>
    </xf>
    <xf numFmtId="187" fontId="5" fillId="33" borderId="50" xfId="74" applyFont="1" applyFill="1" applyBorder="1" applyAlignment="1">
      <alignment horizontal="center" vertical="center" wrapText="1"/>
    </xf>
    <xf numFmtId="187" fontId="5" fillId="33" borderId="60" xfId="74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187" fontId="5" fillId="33" borderId="11" xfId="74" applyFont="1" applyFill="1" applyBorder="1" applyAlignment="1">
      <alignment horizontal="center" vertical="center" wrapText="1"/>
    </xf>
    <xf numFmtId="187" fontId="5" fillId="33" borderId="39" xfId="74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75" xfId="0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187" fontId="5" fillId="33" borderId="14" xfId="74" applyFont="1" applyFill="1" applyBorder="1" applyAlignment="1">
      <alignment horizontal="center" vertical="center" wrapText="1"/>
    </xf>
    <xf numFmtId="187" fontId="5" fillId="33" borderId="75" xfId="74" applyFont="1" applyFill="1" applyBorder="1" applyAlignment="1">
      <alignment horizontal="center" vertical="center" wrapText="1"/>
    </xf>
    <xf numFmtId="187" fontId="5" fillId="33" borderId="38" xfId="74" applyFont="1" applyFill="1" applyBorder="1" applyAlignment="1">
      <alignment horizontal="center" vertical="center" wrapText="1"/>
    </xf>
    <xf numFmtId="0" fontId="97" fillId="33" borderId="11" xfId="62" applyFont="1" applyFill="1" applyBorder="1" applyAlignment="1" applyProtection="1">
      <alignment horizontal="center" vertical="center" wrapText="1"/>
      <protection/>
    </xf>
    <xf numFmtId="0" fontId="97" fillId="33" borderId="39" xfId="62" applyFont="1" applyFill="1" applyBorder="1" applyAlignment="1" applyProtection="1">
      <alignment horizontal="center" vertical="center" wrapText="1"/>
      <protection/>
    </xf>
    <xf numFmtId="187" fontId="17" fillId="33" borderId="14" xfId="74" applyFont="1" applyFill="1" applyBorder="1" applyAlignment="1" applyProtection="1">
      <alignment horizontal="center" vertical="center" wrapText="1"/>
      <protection/>
    </xf>
    <xf numFmtId="187" fontId="17" fillId="33" borderId="75" xfId="74" applyFont="1" applyFill="1" applyBorder="1" applyAlignment="1" applyProtection="1">
      <alignment horizontal="center" vertical="center" wrapText="1"/>
      <protection/>
    </xf>
    <xf numFmtId="187" fontId="17" fillId="33" borderId="38" xfId="74" applyFont="1" applyFill="1" applyBorder="1" applyAlignment="1" applyProtection="1">
      <alignment horizontal="center" vertical="center" wrapText="1"/>
      <protection/>
    </xf>
    <xf numFmtId="187" fontId="17" fillId="33" borderId="11" xfId="74" applyFont="1" applyFill="1" applyBorder="1" applyAlignment="1" applyProtection="1">
      <alignment horizontal="center" vertical="center" wrapText="1"/>
      <protection/>
    </xf>
    <xf numFmtId="187" fontId="17" fillId="33" borderId="39" xfId="74" applyFont="1" applyFill="1" applyBorder="1" applyAlignment="1" applyProtection="1">
      <alignment horizontal="center" vertical="center" wrapText="1"/>
      <protection/>
    </xf>
    <xf numFmtId="187" fontId="17" fillId="33" borderId="27" xfId="74" applyFont="1" applyFill="1" applyBorder="1" applyAlignment="1">
      <alignment horizontal="center" vertical="center" wrapText="1"/>
    </xf>
    <xf numFmtId="187" fontId="17" fillId="33" borderId="50" xfId="74" applyFont="1" applyFill="1" applyBorder="1" applyAlignment="1">
      <alignment horizontal="center" vertical="center" wrapText="1"/>
    </xf>
    <xf numFmtId="187" fontId="17" fillId="33" borderId="60" xfId="74" applyFont="1" applyFill="1" applyBorder="1" applyAlignment="1">
      <alignment horizontal="center" vertical="center" wrapText="1"/>
    </xf>
    <xf numFmtId="187" fontId="19" fillId="33" borderId="0" xfId="74" applyFont="1" applyFill="1" applyAlignment="1">
      <alignment horizontal="center"/>
    </xf>
    <xf numFmtId="0" fontId="29" fillId="33" borderId="0" xfId="0" applyFont="1" applyFill="1" applyAlignment="1">
      <alignment horizontal="center" vertical="center" wrapText="1"/>
    </xf>
    <xf numFmtId="0" fontId="9" fillId="38" borderId="0" xfId="0" applyFont="1" applyFill="1" applyAlignment="1">
      <alignment horizontal="left" vertical="center"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94" fillId="33" borderId="11" xfId="0" applyFont="1" applyFill="1" applyBorder="1" applyAlignment="1">
      <alignment horizontal="center" wrapText="1"/>
    </xf>
    <xf numFmtId="0" fontId="94" fillId="33" borderId="3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94" fillId="33" borderId="14" xfId="0" applyFont="1" applyFill="1" applyBorder="1" applyAlignment="1">
      <alignment horizontal="center" vertical="center" wrapText="1"/>
    </xf>
    <xf numFmtId="0" fontId="94" fillId="33" borderId="75" xfId="0" applyFont="1" applyFill="1" applyBorder="1" applyAlignment="1">
      <alignment horizontal="center" vertical="center" wrapText="1"/>
    </xf>
    <xf numFmtId="0" fontId="94" fillId="33" borderId="38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190" fontId="19" fillId="33" borderId="11" xfId="74" applyNumberFormat="1" applyFont="1" applyFill="1" applyBorder="1" applyAlignment="1">
      <alignment horizontal="center" vertical="center" wrapText="1"/>
    </xf>
    <xf numFmtId="190" fontId="19" fillId="33" borderId="35" xfId="74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211" fontId="4" fillId="33" borderId="15" xfId="74" applyNumberFormat="1" applyFont="1" applyFill="1" applyBorder="1" applyAlignment="1">
      <alignment vertical="center" wrapText="1"/>
    </xf>
    <xf numFmtId="211" fontId="5" fillId="33" borderId="17" xfId="74" applyNumberFormat="1" applyFont="1" applyFill="1" applyBorder="1" applyAlignment="1">
      <alignment horizontal="center"/>
    </xf>
    <xf numFmtId="211" fontId="5" fillId="33" borderId="15" xfId="74" applyNumberFormat="1" applyFont="1" applyFill="1" applyBorder="1" applyAlignment="1">
      <alignment horizontal="center"/>
    </xf>
    <xf numFmtId="211" fontId="5" fillId="33" borderId="18" xfId="74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8" fillId="33" borderId="27" xfId="0" applyFont="1" applyFill="1" applyBorder="1" applyAlignment="1">
      <alignment horizontal="center" vertical="center" wrapText="1"/>
    </xf>
    <xf numFmtId="0" fontId="88" fillId="33" borderId="6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6" fontId="88" fillId="33" borderId="27" xfId="0" applyNumberFormat="1" applyFont="1" applyFill="1" applyBorder="1" applyAlignment="1">
      <alignment horizontal="center" vertical="center" wrapText="1"/>
    </xf>
    <xf numFmtId="16" fontId="88" fillId="33" borderId="6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33" borderId="74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54" applyFont="1" applyFill="1" applyBorder="1" applyAlignment="1">
      <alignment horizontal="left"/>
      <protection/>
    </xf>
    <xf numFmtId="0" fontId="5" fillId="33" borderId="25" xfId="54" applyFont="1" applyFill="1" applyBorder="1" applyAlignment="1">
      <alignment horizontal="left"/>
      <protection/>
    </xf>
    <xf numFmtId="0" fontId="5" fillId="33" borderId="6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78" xfId="0" applyFont="1" applyFill="1" applyBorder="1" applyAlignment="1">
      <alignment horizontal="center"/>
    </xf>
    <xf numFmtId="0" fontId="5" fillId="33" borderId="79" xfId="54" applyFont="1" applyFill="1" applyBorder="1" applyAlignment="1">
      <alignment horizontal="left"/>
      <protection/>
    </xf>
    <xf numFmtId="0" fontId="5" fillId="33" borderId="70" xfId="54" applyFont="1" applyFill="1" applyBorder="1" applyAlignment="1">
      <alignment horizontal="left"/>
      <protection/>
    </xf>
    <xf numFmtId="0" fontId="5" fillId="33" borderId="30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1" fillId="33" borderId="0" xfId="0" applyFont="1" applyFill="1" applyAlignment="1">
      <alignment horizontal="center" vertical="center" wrapText="1"/>
    </xf>
    <xf numFmtId="0" fontId="4" fillId="33" borderId="64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wrapText="1"/>
    </xf>
    <xf numFmtId="0" fontId="5" fillId="33" borderId="53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94" fillId="33" borderId="0" xfId="0" applyFont="1" applyFill="1" applyAlignment="1">
      <alignment horizontal="center" wrapText="1"/>
    </xf>
    <xf numFmtId="0" fontId="91" fillId="33" borderId="41" xfId="0" applyFont="1" applyFill="1" applyBorder="1" applyAlignment="1">
      <alignment horizontal="center"/>
    </xf>
    <xf numFmtId="0" fontId="91" fillId="33" borderId="43" xfId="0" applyFont="1" applyFill="1" applyBorder="1" applyAlignment="1">
      <alignment horizontal="center"/>
    </xf>
    <xf numFmtId="0" fontId="91" fillId="33" borderId="59" xfId="0" applyFont="1" applyFill="1" applyBorder="1" applyAlignment="1">
      <alignment horizontal="center"/>
    </xf>
    <xf numFmtId="0" fontId="91" fillId="33" borderId="68" xfId="0" applyFont="1" applyFill="1" applyBorder="1" applyAlignment="1">
      <alignment horizontal="center"/>
    </xf>
    <xf numFmtId="0" fontId="90" fillId="33" borderId="10" xfId="0" applyFont="1" applyFill="1" applyBorder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87" fontId="33" fillId="0" borderId="17" xfId="74" applyFont="1" applyBorder="1" applyAlignment="1">
      <alignment horizontal="center" vertical="center" wrapText="1"/>
    </xf>
    <xf numFmtId="187" fontId="33" fillId="0" borderId="15" xfId="74" applyFont="1" applyBorder="1" applyAlignment="1">
      <alignment horizontal="center" vertical="center" wrapText="1"/>
    </xf>
    <xf numFmtId="187" fontId="33" fillId="0" borderId="18" xfId="74" applyFont="1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87" fontId="33" fillId="0" borderId="21" xfId="74" applyFont="1" applyBorder="1" applyAlignment="1">
      <alignment horizontal="center" vertical="center" wrapText="1"/>
    </xf>
    <xf numFmtId="187" fontId="33" fillId="0" borderId="29" xfId="74" applyFont="1" applyBorder="1" applyAlignment="1">
      <alignment horizontal="center" vertical="center" wrapText="1"/>
    </xf>
    <xf numFmtId="187" fontId="33" fillId="0" borderId="22" xfId="74" applyFont="1" applyBorder="1" applyAlignment="1">
      <alignment horizontal="center" vertical="center" wrapText="1"/>
    </xf>
    <xf numFmtId="187" fontId="33" fillId="0" borderId="13" xfId="74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187" fontId="33" fillId="0" borderId="32" xfId="74" applyFont="1" applyBorder="1" applyAlignment="1">
      <alignment horizontal="center" vertical="center" wrapText="1"/>
    </xf>
    <xf numFmtId="187" fontId="33" fillId="0" borderId="23" xfId="74" applyFont="1" applyBorder="1" applyAlignment="1">
      <alignment horizontal="center" vertical="center" wrapText="1"/>
    </xf>
    <xf numFmtId="187" fontId="33" fillId="0" borderId="33" xfId="74" applyFont="1" applyBorder="1" applyAlignment="1">
      <alignment horizontal="center" vertical="center" wrapText="1"/>
    </xf>
    <xf numFmtId="187" fontId="33" fillId="0" borderId="59" xfId="74" applyFont="1" applyBorder="1" applyAlignment="1">
      <alignment horizontal="center" vertical="center" wrapText="1"/>
    </xf>
    <xf numFmtId="187" fontId="33" fillId="0" borderId="25" xfId="74" applyFont="1" applyBorder="1" applyAlignment="1">
      <alignment horizontal="center" vertical="center" wrapText="1"/>
    </xf>
    <xf numFmtId="187" fontId="33" fillId="0" borderId="68" xfId="74" applyFont="1" applyBorder="1" applyAlignment="1">
      <alignment horizontal="center" vertical="center" wrapText="1"/>
    </xf>
    <xf numFmtId="17" fontId="5" fillId="0" borderId="27" xfId="0" applyNumberFormat="1" applyFont="1" applyBorder="1" applyAlignment="1">
      <alignment horizontal="center" vertical="center" wrapText="1"/>
    </xf>
    <xf numFmtId="0" fontId="21" fillId="0" borderId="0" xfId="64" applyFont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95" fontId="21" fillId="0" borderId="0" xfId="74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center" wrapText="1"/>
    </xf>
    <xf numFmtId="0" fontId="8" fillId="7" borderId="13" xfId="65" applyFont="1" applyFill="1" applyBorder="1" applyAlignment="1">
      <alignment horizontal="center" vertical="center" wrapText="1"/>
      <protection/>
    </xf>
    <xf numFmtId="0" fontId="8" fillId="7" borderId="45" xfId="65" applyFont="1" applyFill="1" applyBorder="1" applyAlignment="1">
      <alignment horizontal="center" vertical="center" wrapText="1"/>
      <protection/>
    </xf>
    <xf numFmtId="0" fontId="8" fillId="7" borderId="16" xfId="6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/>
    </xf>
    <xf numFmtId="171" fontId="4" fillId="33" borderId="15" xfId="86" applyFont="1" applyFill="1" applyBorder="1" applyAlignment="1">
      <alignment horizontal="center" vertical="center" wrapText="1"/>
    </xf>
    <xf numFmtId="0" fontId="8" fillId="7" borderId="15" xfId="65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65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65" applyFont="1" applyFill="1" applyBorder="1" applyAlignment="1">
      <alignment horizontal="center" vertical="center" wrapText="1"/>
      <protection/>
    </xf>
    <xf numFmtId="0" fontId="8" fillId="7" borderId="13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1" xfId="56" applyFont="1" applyFill="1" applyBorder="1" applyAlignment="1">
      <alignment horizontal="center" vertical="center" wrapText="1"/>
      <protection/>
    </xf>
    <xf numFmtId="0" fontId="6" fillId="33" borderId="39" xfId="56" applyFont="1" applyFill="1" applyBorder="1" applyAlignment="1">
      <alignment horizontal="center" vertical="center" wrapText="1"/>
      <protection/>
    </xf>
    <xf numFmtId="0" fontId="4" fillId="33" borderId="74" xfId="56" applyFont="1" applyFill="1" applyBorder="1" applyAlignment="1">
      <alignment horizontal="center" vertical="center" wrapText="1"/>
      <protection/>
    </xf>
    <xf numFmtId="0" fontId="4" fillId="33" borderId="83" xfId="56" applyFont="1" applyFill="1" applyBorder="1" applyAlignment="1">
      <alignment horizontal="center" vertical="center" wrapText="1"/>
      <protection/>
    </xf>
    <xf numFmtId="0" fontId="30" fillId="33" borderId="0" xfId="56" applyFont="1" applyFill="1" applyAlignment="1">
      <alignment horizontal="center" wrapText="1"/>
      <protection/>
    </xf>
    <xf numFmtId="0" fontId="5" fillId="33" borderId="39" xfId="56" applyFont="1" applyFill="1" applyBorder="1" applyAlignment="1">
      <alignment horizontal="center" vertical="center" wrapText="1"/>
      <protection/>
    </xf>
    <xf numFmtId="0" fontId="4" fillId="33" borderId="79" xfId="56" applyFont="1" applyFill="1" applyBorder="1" applyAlignment="1">
      <alignment horizontal="center" vertical="center" wrapText="1"/>
      <protection/>
    </xf>
    <xf numFmtId="0" fontId="0" fillId="33" borderId="0" xfId="56" applyFont="1" applyFill="1" applyAlignment="1">
      <alignment horizontal="center"/>
      <protection/>
    </xf>
    <xf numFmtId="0" fontId="6" fillId="33" borderId="35" xfId="5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2" fillId="0" borderId="47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12" fillId="0" borderId="47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5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10" xfId="77"/>
    <cellStyle name="Финансовый 11" xfId="78"/>
    <cellStyle name="Финансовый 12" xfId="79"/>
    <cellStyle name="Финансовый 2" xfId="80"/>
    <cellStyle name="Финансовый 2 2" xfId="81"/>
    <cellStyle name="Финансовый 2 3" xfId="82"/>
    <cellStyle name="Финансовый 2 4" xfId="83"/>
    <cellStyle name="Финансовый 3" xfId="84"/>
    <cellStyle name="Финансовый 4" xfId="85"/>
    <cellStyle name="Финансовый 5" xfId="86"/>
    <cellStyle name="Финансовый 6" xfId="87"/>
    <cellStyle name="Финансовый 7" xfId="88"/>
    <cellStyle name="Финансовый 8" xfId="89"/>
    <cellStyle name="Финансовый 9" xfId="90"/>
    <cellStyle name="Финансовый_Лист1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ver\eco$\NATALI\TARIF\&#1058;&#1040;&#1056;&#1048;&#1060;%202019\&#1058;&#1072;&#1088;&#1080;&#1092;&#1099;%20&#1089;%2001.01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ver\eco$\NATALI\TARIF\&#1058;&#1040;&#1056;&#1048;&#1060;%202019\&#1058;&#1072;&#1088;&#1080;&#1092;&#1099;%20&#1089;%2001.01.2019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МО ПРИЛ1"/>
      <sheetName val="Прил 2 КС "/>
      <sheetName val="Приложение 3 ДС"/>
      <sheetName val="Прил 4 длит КС"/>
      <sheetName val="Прил 5 АПП"/>
      <sheetName val="Прил стомат 6"/>
      <sheetName val="Прил 7 КСЛП"/>
      <sheetName val="Приложение 8 АПП подуш"/>
      <sheetName val="Приложение 9 Скорая подуш"/>
      <sheetName val="Приложение 10 "/>
      <sheetName val="10.1. диализ"/>
      <sheetName val="Прил.11_диспансер"/>
      <sheetName val="приложение 12 дети"/>
      <sheetName val="13 межучрежд расчеты"/>
      <sheetName val="Прил 14 план ВМП"/>
      <sheetName val="прил 16 Акт дисп"/>
      <sheetName val="Прил 17 счет "/>
      <sheetName val="Прил 18 ДПН"/>
      <sheetName val="Прил 19 Акт сверки"/>
      <sheetName val="Прил 20 сочет"/>
      <sheetName val="Прил 21 парные органы"/>
      <sheetName val="Прил 22 патологии"/>
      <sheetName val="Прил 23 Перечень ВМП"/>
      <sheetName val="Прил 24 Коэ-ты по СП"/>
      <sheetName val="Прил 25"/>
      <sheetName val="прил 26"/>
      <sheetName val="прил 27"/>
      <sheetName val="Прил 28"/>
      <sheetName val="прил 29"/>
    </sheetNames>
    <sheetDataSet>
      <sheetData sheetId="0">
        <row r="5">
          <cell r="A5" t="str">
            <v>Тарифы с 01.01.2019г. к Тарифному соглашению от 29.12.2018г.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МО ПРИЛ1"/>
      <sheetName val="Прил 2 КС "/>
      <sheetName val="Приложение 3 ДС"/>
      <sheetName val="Прил 4 длит КС"/>
      <sheetName val="Прил 5 АПП"/>
      <sheetName val="Прил стомат 6"/>
      <sheetName val="Прил 7 КСЛП"/>
      <sheetName val="Приложение 8 АПП подуш"/>
      <sheetName val="Приложение 9 Скорая подуш"/>
      <sheetName val="Приложение 10 "/>
      <sheetName val="10.1. диализ"/>
      <sheetName val="Прил.11_диспансер"/>
      <sheetName val="приложение 12 дети"/>
      <sheetName val="13 межучрежд расчеты"/>
      <sheetName val="Прил 14 план ВМП"/>
      <sheetName val="прил 16 Акт дисп"/>
      <sheetName val="Прил 17 счет "/>
      <sheetName val="Прил 18 ДПН"/>
      <sheetName val="Прил 19 Акт сверки"/>
      <sheetName val="Прил 20 сочет"/>
      <sheetName val="Прил 21 парные органы"/>
      <sheetName val="Прил 22 патологии"/>
      <sheetName val="Прил 23 Перечень ВМП"/>
      <sheetName val="Прил 24 Коэ-ты по СП"/>
      <sheetName val="Прил 25"/>
      <sheetName val="прил 26"/>
      <sheetName val="прил 27"/>
      <sheetName val="Прил 28"/>
      <sheetName val="прил 29"/>
    </sheetNames>
    <sheetDataSet>
      <sheetData sheetId="8">
        <row r="6">
          <cell r="A6" t="str">
            <v>Тарифы с 01.01.2019г. к Тарифному соглашению от 29.12.2018г.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66"/>
  <sheetViews>
    <sheetView view="pageBreakPreview" zoomScale="60" zoomScaleNormal="75" workbookViewId="0" topLeftCell="A1">
      <selection activeCell="A49" sqref="A49:IV49"/>
    </sheetView>
  </sheetViews>
  <sheetFormatPr defaultColWidth="9.140625" defaultRowHeight="12.75"/>
  <cols>
    <col min="1" max="1" width="4.8515625" style="169" customWidth="1"/>
    <col min="2" max="2" width="102.00390625" style="169" customWidth="1"/>
    <col min="3" max="4" width="11.00390625" style="169" customWidth="1"/>
    <col min="5" max="5" width="12.00390625" style="169" customWidth="1"/>
    <col min="6" max="6" width="13.8515625" style="288" customWidth="1"/>
    <col min="7" max="7" width="13.8515625" style="169" customWidth="1"/>
    <col min="8" max="8" width="15.421875" style="169" customWidth="1"/>
    <col min="9" max="13" width="11.00390625" style="169" bestFit="1" customWidth="1"/>
    <col min="14" max="14" width="13.28125" style="169" customWidth="1"/>
    <col min="15" max="15" width="11.00390625" style="169" bestFit="1" customWidth="1"/>
    <col min="16" max="16" width="12.421875" style="169" customWidth="1"/>
    <col min="17" max="17" width="19.00390625" style="169" customWidth="1"/>
    <col min="18" max="18" width="19.140625" style="172" customWidth="1"/>
    <col min="19" max="19" width="19.8515625" style="172" customWidth="1"/>
    <col min="20" max="24" width="9.140625" style="172" customWidth="1"/>
    <col min="25" max="16384" width="9.140625" style="169" customWidth="1"/>
  </cols>
  <sheetData>
    <row r="1" spans="6:19" ht="15.75">
      <c r="F1" s="319"/>
      <c r="G1" s="320"/>
      <c r="H1" s="320"/>
      <c r="I1" s="320"/>
      <c r="J1" s="320"/>
      <c r="K1" s="320"/>
      <c r="S1" s="317" t="s">
        <v>533</v>
      </c>
    </row>
    <row r="2" spans="1:19" ht="12.75" customHeight="1">
      <c r="A2" s="866" t="s">
        <v>1751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</row>
    <row r="3" spans="1:19" ht="34.5" customHeight="1">
      <c r="A3" s="866"/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</row>
    <row r="4" spans="2:5" ht="12.75">
      <c r="B4" s="191"/>
      <c r="C4" s="191"/>
      <c r="D4" s="191"/>
      <c r="E4" s="191"/>
    </row>
    <row r="5" spans="1:6" ht="15.75" thickBot="1">
      <c r="A5" s="168" t="s">
        <v>3101</v>
      </c>
      <c r="B5" s="170"/>
      <c r="C5" s="170"/>
      <c r="D5" s="170"/>
      <c r="E5" s="170"/>
      <c r="F5" s="170"/>
    </row>
    <row r="6" spans="1:21" ht="54.75" customHeight="1" thickBot="1">
      <c r="A6" s="871"/>
      <c r="B6" s="874" t="s">
        <v>357</v>
      </c>
      <c r="C6" s="876" t="s">
        <v>1491</v>
      </c>
      <c r="D6" s="877"/>
      <c r="E6" s="878"/>
      <c r="F6" s="882" t="s">
        <v>1492</v>
      </c>
      <c r="G6" s="883"/>
      <c r="H6" s="883"/>
      <c r="I6" s="883"/>
      <c r="J6" s="883"/>
      <c r="K6" s="883"/>
      <c r="L6" s="883"/>
      <c r="M6" s="883"/>
      <c r="N6" s="883"/>
      <c r="O6" s="883"/>
      <c r="P6" s="884"/>
      <c r="Q6" s="861" t="s">
        <v>1750</v>
      </c>
      <c r="R6" s="867" t="s">
        <v>1752</v>
      </c>
      <c r="S6" s="868"/>
      <c r="T6" s="321"/>
      <c r="U6" s="321"/>
    </row>
    <row r="7" spans="1:21" ht="66.75" customHeight="1" thickBot="1">
      <c r="A7" s="872"/>
      <c r="B7" s="875"/>
      <c r="C7" s="879"/>
      <c r="D7" s="880"/>
      <c r="E7" s="881"/>
      <c r="F7" s="863" t="s">
        <v>1733</v>
      </c>
      <c r="G7" s="864"/>
      <c r="H7" s="864"/>
      <c r="I7" s="863" t="s">
        <v>1734</v>
      </c>
      <c r="J7" s="864"/>
      <c r="K7" s="865"/>
      <c r="L7" s="864" t="s">
        <v>568</v>
      </c>
      <c r="M7" s="864"/>
      <c r="N7" s="864"/>
      <c r="O7" s="864"/>
      <c r="P7" s="865"/>
      <c r="Q7" s="862"/>
      <c r="R7" s="861" t="s">
        <v>1753</v>
      </c>
      <c r="S7" s="869" t="s">
        <v>1754</v>
      </c>
      <c r="T7" s="318"/>
      <c r="U7" s="318"/>
    </row>
    <row r="8" spans="1:19" ht="23.25" customHeight="1" thickBot="1">
      <c r="A8" s="873"/>
      <c r="B8" s="875"/>
      <c r="C8" s="659" t="s">
        <v>358</v>
      </c>
      <c r="D8" s="659" t="s">
        <v>359</v>
      </c>
      <c r="E8" s="5" t="s">
        <v>360</v>
      </c>
      <c r="F8" s="5" t="s">
        <v>358</v>
      </c>
      <c r="G8" s="5" t="s">
        <v>359</v>
      </c>
      <c r="H8" s="659" t="s">
        <v>360</v>
      </c>
      <c r="I8" s="5" t="s">
        <v>358</v>
      </c>
      <c r="J8" s="5" t="s">
        <v>359</v>
      </c>
      <c r="K8" s="5" t="s">
        <v>360</v>
      </c>
      <c r="L8" s="677" t="s">
        <v>358</v>
      </c>
      <c r="M8" s="659" t="s">
        <v>359</v>
      </c>
      <c r="N8" s="659" t="s">
        <v>2385</v>
      </c>
      <c r="O8" s="5" t="s">
        <v>360</v>
      </c>
      <c r="P8" s="5" t="s">
        <v>2386</v>
      </c>
      <c r="Q8" s="862"/>
      <c r="R8" s="862"/>
      <c r="S8" s="870"/>
    </row>
    <row r="9" spans="1:19" ht="15.75">
      <c r="A9" s="683">
        <v>1</v>
      </c>
      <c r="B9" s="684" t="s">
        <v>3114</v>
      </c>
      <c r="C9" s="223"/>
      <c r="D9" s="224"/>
      <c r="E9" s="363" t="s">
        <v>534</v>
      </c>
      <c r="F9" s="309"/>
      <c r="G9" s="264"/>
      <c r="H9" s="265" t="s">
        <v>534</v>
      </c>
      <c r="I9" s="272"/>
      <c r="J9" s="264"/>
      <c r="K9" s="225"/>
      <c r="L9" s="309"/>
      <c r="M9" s="310"/>
      <c r="N9" s="558"/>
      <c r="O9" s="265" t="s">
        <v>534</v>
      </c>
      <c r="P9" s="265"/>
      <c r="Q9" s="311"/>
      <c r="R9" s="678"/>
      <c r="S9" s="358" t="s">
        <v>534</v>
      </c>
    </row>
    <row r="10" spans="1:19" ht="15.75">
      <c r="A10" s="369">
        <v>2</v>
      </c>
      <c r="B10" s="669" t="s">
        <v>535</v>
      </c>
      <c r="C10" s="87"/>
      <c r="D10" s="88"/>
      <c r="E10" s="364" t="s">
        <v>534</v>
      </c>
      <c r="F10" s="230"/>
      <c r="G10" s="262"/>
      <c r="H10" s="266" t="s">
        <v>534</v>
      </c>
      <c r="I10" s="233"/>
      <c r="J10" s="262"/>
      <c r="K10" s="226"/>
      <c r="L10" s="230"/>
      <c r="M10" s="229"/>
      <c r="N10" s="268"/>
      <c r="O10" s="266" t="s">
        <v>534</v>
      </c>
      <c r="P10" s="266"/>
      <c r="Q10" s="312"/>
      <c r="R10" s="679"/>
      <c r="S10" s="258" t="s">
        <v>534</v>
      </c>
    </row>
    <row r="11" spans="1:19" ht="15.75">
      <c r="A11" s="369">
        <f>$A$9+A10</f>
        <v>3</v>
      </c>
      <c r="B11" s="669" t="s">
        <v>1870</v>
      </c>
      <c r="C11" s="87"/>
      <c r="D11" s="88" t="s">
        <v>534</v>
      </c>
      <c r="E11" s="364"/>
      <c r="F11" s="230"/>
      <c r="G11" s="235" t="s">
        <v>1690</v>
      </c>
      <c r="H11" s="267"/>
      <c r="I11" s="273"/>
      <c r="J11" s="235" t="s">
        <v>534</v>
      </c>
      <c r="K11" s="228"/>
      <c r="L11" s="230"/>
      <c r="M11" s="229" t="s">
        <v>534</v>
      </c>
      <c r="N11" s="268"/>
      <c r="O11" s="267"/>
      <c r="P11" s="267"/>
      <c r="Q11" s="312"/>
      <c r="R11" s="679" t="s">
        <v>534</v>
      </c>
      <c r="S11" s="258" t="s">
        <v>534</v>
      </c>
    </row>
    <row r="12" spans="1:19" ht="15.75">
      <c r="A12" s="369">
        <f aca="true" t="shared" si="0" ref="A12:A66">$A$9+A11</f>
        <v>4</v>
      </c>
      <c r="B12" s="669" t="s">
        <v>536</v>
      </c>
      <c r="C12" s="87"/>
      <c r="D12" s="88"/>
      <c r="E12" s="364" t="s">
        <v>534</v>
      </c>
      <c r="F12" s="230"/>
      <c r="G12" s="262"/>
      <c r="H12" s="266" t="s">
        <v>534</v>
      </c>
      <c r="I12" s="233"/>
      <c r="J12" s="262"/>
      <c r="K12" s="226" t="s">
        <v>534</v>
      </c>
      <c r="L12" s="230"/>
      <c r="M12" s="229"/>
      <c r="N12" s="268"/>
      <c r="O12" s="266" t="s">
        <v>534</v>
      </c>
      <c r="P12" s="266"/>
      <c r="Q12" s="312"/>
      <c r="R12" s="679"/>
      <c r="S12" s="258" t="s">
        <v>534</v>
      </c>
    </row>
    <row r="13" spans="1:19" ht="15.75">
      <c r="A13" s="369">
        <f t="shared" si="0"/>
        <v>5</v>
      </c>
      <c r="B13" s="669" t="s">
        <v>1881</v>
      </c>
      <c r="C13" s="87"/>
      <c r="D13" s="88"/>
      <c r="E13" s="364" t="s">
        <v>534</v>
      </c>
      <c r="F13" s="230"/>
      <c r="G13" s="262"/>
      <c r="H13" s="266" t="s">
        <v>534</v>
      </c>
      <c r="I13" s="233"/>
      <c r="J13" s="262"/>
      <c r="K13" s="226" t="s">
        <v>534</v>
      </c>
      <c r="L13" s="230"/>
      <c r="M13" s="229"/>
      <c r="N13" s="268"/>
      <c r="O13" s="266" t="s">
        <v>534</v>
      </c>
      <c r="P13" s="266"/>
      <c r="Q13" s="312"/>
      <c r="R13" s="679"/>
      <c r="S13" s="258" t="s">
        <v>534</v>
      </c>
    </row>
    <row r="14" spans="1:19" ht="15.75">
      <c r="A14" s="369">
        <f t="shared" si="0"/>
        <v>6</v>
      </c>
      <c r="B14" s="669" t="s">
        <v>537</v>
      </c>
      <c r="C14" s="87"/>
      <c r="D14" s="88" t="s">
        <v>534</v>
      </c>
      <c r="E14" s="364"/>
      <c r="F14" s="230"/>
      <c r="G14" s="262" t="s">
        <v>534</v>
      </c>
      <c r="H14" s="266"/>
      <c r="I14" s="233"/>
      <c r="J14" s="262" t="s">
        <v>534</v>
      </c>
      <c r="K14" s="226"/>
      <c r="L14" s="230"/>
      <c r="M14" s="229" t="s">
        <v>534</v>
      </c>
      <c r="N14" s="268"/>
      <c r="O14" s="267"/>
      <c r="P14" s="267"/>
      <c r="Q14" s="312"/>
      <c r="R14" s="679"/>
      <c r="S14" s="258" t="s">
        <v>534</v>
      </c>
    </row>
    <row r="15" spans="1:19" ht="15.75">
      <c r="A15" s="369">
        <f t="shared" si="0"/>
        <v>7</v>
      </c>
      <c r="B15" s="669" t="s">
        <v>604</v>
      </c>
      <c r="C15" s="87"/>
      <c r="D15" s="88" t="s">
        <v>534</v>
      </c>
      <c r="E15" s="364"/>
      <c r="F15" s="230"/>
      <c r="G15" s="235"/>
      <c r="H15" s="267"/>
      <c r="I15" s="273"/>
      <c r="J15" s="235"/>
      <c r="K15" s="228"/>
      <c r="L15" s="230"/>
      <c r="M15" s="229"/>
      <c r="N15" s="268" t="s">
        <v>534</v>
      </c>
      <c r="O15" s="267"/>
      <c r="P15" s="267"/>
      <c r="Q15" s="312"/>
      <c r="R15" s="679"/>
      <c r="S15" s="258"/>
    </row>
    <row r="16" spans="1:20" ht="15.75">
      <c r="A16" s="369">
        <f t="shared" si="0"/>
        <v>8</v>
      </c>
      <c r="B16" s="669" t="s">
        <v>538</v>
      </c>
      <c r="C16" s="87"/>
      <c r="D16" s="88" t="s">
        <v>534</v>
      </c>
      <c r="E16" s="364"/>
      <c r="F16" s="230"/>
      <c r="G16" s="262" t="s">
        <v>534</v>
      </c>
      <c r="H16" s="266"/>
      <c r="I16" s="233"/>
      <c r="J16" s="262" t="s">
        <v>534</v>
      </c>
      <c r="K16" s="226"/>
      <c r="L16" s="230"/>
      <c r="M16" s="229"/>
      <c r="N16" s="268"/>
      <c r="O16" s="267"/>
      <c r="P16" s="267"/>
      <c r="Q16" s="312"/>
      <c r="R16" s="679" t="s">
        <v>534</v>
      </c>
      <c r="S16" s="258" t="s">
        <v>534</v>
      </c>
      <c r="T16" s="322"/>
    </row>
    <row r="17" spans="1:19" ht="15.75">
      <c r="A17" s="369">
        <f t="shared" si="0"/>
        <v>9</v>
      </c>
      <c r="B17" s="669" t="s">
        <v>2426</v>
      </c>
      <c r="C17" s="87"/>
      <c r="D17" s="88" t="s">
        <v>534</v>
      </c>
      <c r="E17" s="364"/>
      <c r="F17" s="230"/>
      <c r="G17" s="262" t="s">
        <v>534</v>
      </c>
      <c r="H17" s="266"/>
      <c r="I17" s="233"/>
      <c r="J17" s="262"/>
      <c r="K17" s="226"/>
      <c r="L17" s="230"/>
      <c r="M17" s="229"/>
      <c r="N17" s="268"/>
      <c r="O17" s="267"/>
      <c r="P17" s="267"/>
      <c r="Q17" s="312"/>
      <c r="R17" s="679"/>
      <c r="S17" s="258" t="s">
        <v>534</v>
      </c>
    </row>
    <row r="18" spans="1:19" ht="15.75">
      <c r="A18" s="369">
        <f t="shared" si="0"/>
        <v>10</v>
      </c>
      <c r="B18" s="669" t="s">
        <v>1874</v>
      </c>
      <c r="C18" s="87"/>
      <c r="D18" s="88" t="s">
        <v>534</v>
      </c>
      <c r="E18" s="364"/>
      <c r="F18" s="230"/>
      <c r="G18" s="262" t="s">
        <v>534</v>
      </c>
      <c r="H18" s="266"/>
      <c r="I18" s="233"/>
      <c r="J18" s="262" t="s">
        <v>534</v>
      </c>
      <c r="K18" s="226"/>
      <c r="L18" s="230"/>
      <c r="M18" s="229"/>
      <c r="N18" s="268"/>
      <c r="O18" s="267"/>
      <c r="P18" s="267"/>
      <c r="Q18" s="312"/>
      <c r="R18" s="679" t="s">
        <v>534</v>
      </c>
      <c r="S18" s="258" t="s">
        <v>534</v>
      </c>
    </row>
    <row r="19" spans="1:19" ht="15.75">
      <c r="A19" s="369">
        <f t="shared" si="0"/>
        <v>11</v>
      </c>
      <c r="B19" s="669" t="s">
        <v>539</v>
      </c>
      <c r="C19" s="87"/>
      <c r="D19" s="88" t="s">
        <v>534</v>
      </c>
      <c r="E19" s="364"/>
      <c r="F19" s="230"/>
      <c r="G19" s="262" t="s">
        <v>534</v>
      </c>
      <c r="H19" s="266"/>
      <c r="I19" s="233"/>
      <c r="J19" s="262"/>
      <c r="K19" s="226"/>
      <c r="L19" s="230"/>
      <c r="M19" s="229" t="s">
        <v>534</v>
      </c>
      <c r="N19" s="268"/>
      <c r="O19" s="267"/>
      <c r="P19" s="267"/>
      <c r="Q19" s="312"/>
      <c r="R19" s="679"/>
      <c r="S19" s="258" t="s">
        <v>534</v>
      </c>
    </row>
    <row r="20" spans="1:19" ht="15.75">
      <c r="A20" s="369">
        <f t="shared" si="0"/>
        <v>12</v>
      </c>
      <c r="B20" s="669" t="s">
        <v>540</v>
      </c>
      <c r="C20" s="87" t="s">
        <v>534</v>
      </c>
      <c r="D20" s="88"/>
      <c r="E20" s="364"/>
      <c r="F20" s="230" t="s">
        <v>534</v>
      </c>
      <c r="G20" s="235"/>
      <c r="H20" s="267"/>
      <c r="I20" s="273" t="s">
        <v>534</v>
      </c>
      <c r="J20" s="235"/>
      <c r="K20" s="228"/>
      <c r="L20" s="230"/>
      <c r="M20" s="229"/>
      <c r="N20" s="268"/>
      <c r="O20" s="267"/>
      <c r="P20" s="267"/>
      <c r="Q20" s="312"/>
      <c r="R20" s="679" t="s">
        <v>534</v>
      </c>
      <c r="S20" s="258" t="s">
        <v>534</v>
      </c>
    </row>
    <row r="21" spans="1:19" ht="15.75">
      <c r="A21" s="369">
        <f t="shared" si="0"/>
        <v>13</v>
      </c>
      <c r="B21" s="669" t="s">
        <v>541</v>
      </c>
      <c r="C21" s="87"/>
      <c r="D21" s="88" t="s">
        <v>534</v>
      </c>
      <c r="E21" s="364"/>
      <c r="F21" s="230"/>
      <c r="G21" s="235" t="s">
        <v>534</v>
      </c>
      <c r="H21" s="267"/>
      <c r="I21" s="273"/>
      <c r="J21" s="235" t="s">
        <v>534</v>
      </c>
      <c r="K21" s="228"/>
      <c r="L21" s="230"/>
      <c r="M21" s="229" t="s">
        <v>534</v>
      </c>
      <c r="N21" s="268"/>
      <c r="O21" s="267"/>
      <c r="P21" s="267"/>
      <c r="Q21" s="312"/>
      <c r="R21" s="679"/>
      <c r="S21" s="258" t="s">
        <v>534</v>
      </c>
    </row>
    <row r="22" spans="1:19" ht="15.75">
      <c r="A22" s="369">
        <f t="shared" si="0"/>
        <v>14</v>
      </c>
      <c r="B22" s="669" t="s">
        <v>542</v>
      </c>
      <c r="C22" s="87"/>
      <c r="D22" s="88"/>
      <c r="E22" s="364" t="s">
        <v>534</v>
      </c>
      <c r="F22" s="230"/>
      <c r="G22" s="235"/>
      <c r="H22" s="267" t="s">
        <v>534</v>
      </c>
      <c r="I22" s="273"/>
      <c r="J22" s="235"/>
      <c r="K22" s="228"/>
      <c r="L22" s="230"/>
      <c r="M22" s="229"/>
      <c r="N22" s="268"/>
      <c r="O22" s="266" t="s">
        <v>534</v>
      </c>
      <c r="P22" s="266"/>
      <c r="Q22" s="312"/>
      <c r="R22" s="679"/>
      <c r="S22" s="258" t="s">
        <v>534</v>
      </c>
    </row>
    <row r="23" spans="1:19" ht="15.75">
      <c r="A23" s="369">
        <f t="shared" si="0"/>
        <v>15</v>
      </c>
      <c r="B23" s="669" t="s">
        <v>543</v>
      </c>
      <c r="C23" s="87"/>
      <c r="D23" s="88" t="s">
        <v>534</v>
      </c>
      <c r="E23" s="364"/>
      <c r="F23" s="230"/>
      <c r="G23" s="235" t="s">
        <v>534</v>
      </c>
      <c r="H23" s="267"/>
      <c r="I23" s="273"/>
      <c r="J23" s="235" t="s">
        <v>534</v>
      </c>
      <c r="K23" s="228"/>
      <c r="L23" s="230"/>
      <c r="M23" s="229" t="s">
        <v>534</v>
      </c>
      <c r="N23" s="268"/>
      <c r="O23" s="267"/>
      <c r="P23" s="267"/>
      <c r="Q23" s="312"/>
      <c r="R23" s="679" t="s">
        <v>534</v>
      </c>
      <c r="S23" s="258" t="s">
        <v>534</v>
      </c>
    </row>
    <row r="24" spans="1:19" ht="15.75">
      <c r="A24" s="369">
        <f t="shared" si="0"/>
        <v>16</v>
      </c>
      <c r="B24" s="669" t="s">
        <v>1493</v>
      </c>
      <c r="C24" s="87" t="s">
        <v>534</v>
      </c>
      <c r="D24" s="88"/>
      <c r="E24" s="364"/>
      <c r="F24" s="230" t="s">
        <v>534</v>
      </c>
      <c r="G24" s="235"/>
      <c r="H24" s="267"/>
      <c r="I24" s="273" t="s">
        <v>534</v>
      </c>
      <c r="J24" s="235"/>
      <c r="K24" s="228"/>
      <c r="L24" s="230"/>
      <c r="M24" s="229"/>
      <c r="N24" s="268"/>
      <c r="O24" s="267"/>
      <c r="P24" s="267"/>
      <c r="Q24" s="312"/>
      <c r="R24" s="679" t="s">
        <v>534</v>
      </c>
      <c r="S24" s="258" t="s">
        <v>534</v>
      </c>
    </row>
    <row r="25" spans="1:19" ht="15.75">
      <c r="A25" s="369">
        <f t="shared" si="0"/>
        <v>17</v>
      </c>
      <c r="B25" s="669" t="s">
        <v>2413</v>
      </c>
      <c r="C25" s="87"/>
      <c r="D25" s="88"/>
      <c r="E25" s="364" t="s">
        <v>534</v>
      </c>
      <c r="F25" s="230"/>
      <c r="G25" s="235" t="s">
        <v>534</v>
      </c>
      <c r="H25" s="267"/>
      <c r="I25" s="273"/>
      <c r="J25" s="235"/>
      <c r="K25" s="228" t="s">
        <v>534</v>
      </c>
      <c r="L25" s="230"/>
      <c r="M25" s="229"/>
      <c r="N25" s="268"/>
      <c r="O25" s="267" t="s">
        <v>534</v>
      </c>
      <c r="P25" s="267"/>
      <c r="Q25" s="312"/>
      <c r="R25" s="679" t="s">
        <v>534</v>
      </c>
      <c r="S25" s="258" t="s">
        <v>534</v>
      </c>
    </row>
    <row r="26" spans="1:19" ht="15.75">
      <c r="A26" s="369">
        <f t="shared" si="0"/>
        <v>18</v>
      </c>
      <c r="B26" s="669" t="s">
        <v>544</v>
      </c>
      <c r="C26" s="87" t="s">
        <v>534</v>
      </c>
      <c r="D26" s="88"/>
      <c r="E26" s="364"/>
      <c r="F26" s="230" t="s">
        <v>534</v>
      </c>
      <c r="G26" s="235"/>
      <c r="H26" s="267"/>
      <c r="I26" s="273"/>
      <c r="J26" s="235"/>
      <c r="K26" s="228"/>
      <c r="L26" s="230"/>
      <c r="M26" s="229"/>
      <c r="N26" s="268"/>
      <c r="O26" s="267"/>
      <c r="P26" s="267"/>
      <c r="Q26" s="312"/>
      <c r="R26" s="679"/>
      <c r="S26" s="258" t="s">
        <v>534</v>
      </c>
    </row>
    <row r="27" spans="1:19" ht="15.75">
      <c r="A27" s="369">
        <f t="shared" si="0"/>
        <v>19</v>
      </c>
      <c r="B27" s="669" t="s">
        <v>545</v>
      </c>
      <c r="C27" s="87" t="s">
        <v>534</v>
      </c>
      <c r="D27" s="88"/>
      <c r="E27" s="364"/>
      <c r="F27" s="230" t="s">
        <v>534</v>
      </c>
      <c r="G27" s="235"/>
      <c r="H27" s="267"/>
      <c r="I27" s="273" t="s">
        <v>534</v>
      </c>
      <c r="J27" s="235"/>
      <c r="K27" s="228"/>
      <c r="L27" s="230"/>
      <c r="M27" s="229"/>
      <c r="N27" s="268"/>
      <c r="O27" s="267"/>
      <c r="P27" s="267"/>
      <c r="Q27" s="312"/>
      <c r="R27" s="679" t="s">
        <v>534</v>
      </c>
      <c r="S27" s="258" t="s">
        <v>534</v>
      </c>
    </row>
    <row r="28" spans="1:19" ht="15.75">
      <c r="A28" s="369">
        <f t="shared" si="0"/>
        <v>20</v>
      </c>
      <c r="B28" s="669" t="s">
        <v>546</v>
      </c>
      <c r="C28" s="87" t="s">
        <v>534</v>
      </c>
      <c r="D28" s="88"/>
      <c r="E28" s="364"/>
      <c r="F28" s="230" t="s">
        <v>534</v>
      </c>
      <c r="G28" s="235"/>
      <c r="H28" s="267"/>
      <c r="I28" s="273" t="s">
        <v>534</v>
      </c>
      <c r="J28" s="235"/>
      <c r="K28" s="228"/>
      <c r="L28" s="230"/>
      <c r="M28" s="229"/>
      <c r="N28" s="268"/>
      <c r="O28" s="267"/>
      <c r="P28" s="267"/>
      <c r="Q28" s="312"/>
      <c r="R28" s="679" t="s">
        <v>534</v>
      </c>
      <c r="S28" s="258" t="s">
        <v>534</v>
      </c>
    </row>
    <row r="29" spans="1:19" ht="15.75">
      <c r="A29" s="369">
        <f t="shared" si="0"/>
        <v>21</v>
      </c>
      <c r="B29" s="669" t="s">
        <v>547</v>
      </c>
      <c r="C29" s="87" t="s">
        <v>534</v>
      </c>
      <c r="D29" s="88"/>
      <c r="E29" s="364"/>
      <c r="F29" s="230" t="s">
        <v>534</v>
      </c>
      <c r="G29" s="235"/>
      <c r="H29" s="267"/>
      <c r="I29" s="273" t="s">
        <v>534</v>
      </c>
      <c r="J29" s="235"/>
      <c r="K29" s="228"/>
      <c r="L29" s="230"/>
      <c r="M29" s="229"/>
      <c r="N29" s="268"/>
      <c r="O29" s="267"/>
      <c r="P29" s="267"/>
      <c r="Q29" s="312"/>
      <c r="R29" s="679" t="s">
        <v>534</v>
      </c>
      <c r="S29" s="258" t="s">
        <v>534</v>
      </c>
    </row>
    <row r="30" spans="1:19" ht="15.75">
      <c r="A30" s="369">
        <f t="shared" si="0"/>
        <v>22</v>
      </c>
      <c r="B30" s="669" t="s">
        <v>548</v>
      </c>
      <c r="C30" s="87" t="s">
        <v>534</v>
      </c>
      <c r="D30" s="88"/>
      <c r="E30" s="364"/>
      <c r="F30" s="230" t="s">
        <v>534</v>
      </c>
      <c r="G30" s="235"/>
      <c r="H30" s="267"/>
      <c r="I30" s="273" t="s">
        <v>534</v>
      </c>
      <c r="J30" s="235"/>
      <c r="K30" s="228"/>
      <c r="L30" s="230"/>
      <c r="M30" s="229"/>
      <c r="N30" s="268"/>
      <c r="O30" s="267"/>
      <c r="P30" s="267"/>
      <c r="Q30" s="312"/>
      <c r="R30" s="679" t="s">
        <v>534</v>
      </c>
      <c r="S30" s="258" t="s">
        <v>534</v>
      </c>
    </row>
    <row r="31" spans="1:19" ht="15.75">
      <c r="A31" s="369">
        <f t="shared" si="0"/>
        <v>23</v>
      </c>
      <c r="B31" s="669" t="s">
        <v>549</v>
      </c>
      <c r="C31" s="87" t="s">
        <v>534</v>
      </c>
      <c r="D31" s="88"/>
      <c r="E31" s="364"/>
      <c r="F31" s="230" t="s">
        <v>534</v>
      </c>
      <c r="G31" s="235"/>
      <c r="H31" s="267"/>
      <c r="I31" s="273" t="s">
        <v>534</v>
      </c>
      <c r="J31" s="235"/>
      <c r="K31" s="228"/>
      <c r="L31" s="230" t="s">
        <v>534</v>
      </c>
      <c r="M31" s="229"/>
      <c r="N31" s="268"/>
      <c r="O31" s="267"/>
      <c r="P31" s="267"/>
      <c r="Q31" s="313" t="s">
        <v>534</v>
      </c>
      <c r="R31" s="679" t="s">
        <v>534</v>
      </c>
      <c r="S31" s="258" t="s">
        <v>534</v>
      </c>
    </row>
    <row r="32" spans="1:19" ht="15.75">
      <c r="A32" s="369">
        <f t="shared" si="0"/>
        <v>24</v>
      </c>
      <c r="B32" s="669" t="s">
        <v>550</v>
      </c>
      <c r="C32" s="87" t="s">
        <v>534</v>
      </c>
      <c r="D32" s="88"/>
      <c r="E32" s="364"/>
      <c r="F32" s="230" t="s">
        <v>534</v>
      </c>
      <c r="G32" s="235"/>
      <c r="H32" s="267"/>
      <c r="I32" s="273" t="s">
        <v>534</v>
      </c>
      <c r="J32" s="235"/>
      <c r="K32" s="228"/>
      <c r="L32" s="230" t="s">
        <v>534</v>
      </c>
      <c r="M32" s="229"/>
      <c r="N32" s="268"/>
      <c r="O32" s="267"/>
      <c r="P32" s="267"/>
      <c r="Q32" s="313" t="s">
        <v>534</v>
      </c>
      <c r="R32" s="679" t="s">
        <v>534</v>
      </c>
      <c r="S32" s="258" t="s">
        <v>534</v>
      </c>
    </row>
    <row r="33" spans="1:19" ht="15.75">
      <c r="A33" s="369">
        <f t="shared" si="0"/>
        <v>25</v>
      </c>
      <c r="B33" s="669" t="s">
        <v>551</v>
      </c>
      <c r="C33" s="87" t="s">
        <v>534</v>
      </c>
      <c r="D33" s="88"/>
      <c r="E33" s="364"/>
      <c r="F33" s="230" t="s">
        <v>534</v>
      </c>
      <c r="G33" s="235"/>
      <c r="H33" s="267"/>
      <c r="I33" s="273" t="s">
        <v>534</v>
      </c>
      <c r="J33" s="235"/>
      <c r="K33" s="228"/>
      <c r="L33" s="230" t="s">
        <v>534</v>
      </c>
      <c r="M33" s="229"/>
      <c r="N33" s="268"/>
      <c r="O33" s="267"/>
      <c r="P33" s="267"/>
      <c r="Q33" s="313" t="s">
        <v>534</v>
      </c>
      <c r="R33" s="679" t="s">
        <v>534</v>
      </c>
      <c r="S33" s="258" t="s">
        <v>534</v>
      </c>
    </row>
    <row r="34" spans="1:19" ht="15.75">
      <c r="A34" s="369">
        <f t="shared" si="0"/>
        <v>26</v>
      </c>
      <c r="B34" s="669" t="s">
        <v>552</v>
      </c>
      <c r="C34" s="87"/>
      <c r="D34" s="88" t="s">
        <v>534</v>
      </c>
      <c r="E34" s="364"/>
      <c r="F34" s="230"/>
      <c r="G34" s="235" t="s">
        <v>534</v>
      </c>
      <c r="H34" s="267"/>
      <c r="I34" s="273"/>
      <c r="J34" s="235" t="s">
        <v>534</v>
      </c>
      <c r="K34" s="228"/>
      <c r="L34" s="230"/>
      <c r="M34" s="229" t="s">
        <v>534</v>
      </c>
      <c r="N34" s="268"/>
      <c r="O34" s="267"/>
      <c r="P34" s="267"/>
      <c r="Q34" s="313" t="s">
        <v>534</v>
      </c>
      <c r="R34" s="679" t="s">
        <v>534</v>
      </c>
      <c r="S34" s="258" t="s">
        <v>534</v>
      </c>
    </row>
    <row r="35" spans="1:19" ht="15.75">
      <c r="A35" s="369">
        <f t="shared" si="0"/>
        <v>27</v>
      </c>
      <c r="B35" s="669" t="s">
        <v>553</v>
      </c>
      <c r="C35" s="87" t="s">
        <v>534</v>
      </c>
      <c r="D35" s="88"/>
      <c r="E35" s="364"/>
      <c r="F35" s="230" t="s">
        <v>534</v>
      </c>
      <c r="G35" s="235"/>
      <c r="H35" s="267"/>
      <c r="I35" s="273" t="s">
        <v>534</v>
      </c>
      <c r="J35" s="235"/>
      <c r="K35" s="228"/>
      <c r="L35" s="230" t="s">
        <v>534</v>
      </c>
      <c r="M35" s="229"/>
      <c r="N35" s="268"/>
      <c r="O35" s="267"/>
      <c r="P35" s="267"/>
      <c r="Q35" s="313" t="s">
        <v>534</v>
      </c>
      <c r="R35" s="679" t="s">
        <v>534</v>
      </c>
      <c r="S35" s="258" t="s">
        <v>534</v>
      </c>
    </row>
    <row r="36" spans="1:19" ht="15.75">
      <c r="A36" s="369">
        <f t="shared" si="0"/>
        <v>28</v>
      </c>
      <c r="B36" s="669" t="s">
        <v>554</v>
      </c>
      <c r="C36" s="87"/>
      <c r="D36" s="88" t="s">
        <v>534</v>
      </c>
      <c r="E36" s="364"/>
      <c r="F36" s="230"/>
      <c r="G36" s="235" t="s">
        <v>534</v>
      </c>
      <c r="H36" s="267"/>
      <c r="I36" s="273"/>
      <c r="J36" s="235" t="s">
        <v>534</v>
      </c>
      <c r="K36" s="228"/>
      <c r="L36" s="230"/>
      <c r="M36" s="229" t="s">
        <v>534</v>
      </c>
      <c r="N36" s="268"/>
      <c r="O36" s="267"/>
      <c r="P36" s="267"/>
      <c r="Q36" s="313" t="s">
        <v>534</v>
      </c>
      <c r="R36" s="679" t="s">
        <v>534</v>
      </c>
      <c r="S36" s="258" t="s">
        <v>534</v>
      </c>
    </row>
    <row r="37" spans="1:19" ht="15.75">
      <c r="A37" s="369">
        <f t="shared" si="0"/>
        <v>29</v>
      </c>
      <c r="B37" s="669" t="s">
        <v>555</v>
      </c>
      <c r="C37" s="87"/>
      <c r="D37" s="88" t="s">
        <v>534</v>
      </c>
      <c r="E37" s="364"/>
      <c r="F37" s="230"/>
      <c r="G37" s="262" t="s">
        <v>534</v>
      </c>
      <c r="H37" s="266"/>
      <c r="I37" s="233"/>
      <c r="J37" s="262" t="s">
        <v>534</v>
      </c>
      <c r="K37" s="226"/>
      <c r="L37" s="230"/>
      <c r="M37" s="229" t="s">
        <v>534</v>
      </c>
      <c r="N37" s="268"/>
      <c r="O37" s="267"/>
      <c r="P37" s="267"/>
      <c r="Q37" s="313" t="s">
        <v>534</v>
      </c>
      <c r="R37" s="679" t="s">
        <v>534</v>
      </c>
      <c r="S37" s="258" t="s">
        <v>534</v>
      </c>
    </row>
    <row r="38" spans="1:19" ht="15.75">
      <c r="A38" s="369">
        <f t="shared" si="0"/>
        <v>30</v>
      </c>
      <c r="B38" s="669" t="s">
        <v>556</v>
      </c>
      <c r="C38" s="87"/>
      <c r="D38" s="88" t="s">
        <v>534</v>
      </c>
      <c r="E38" s="364"/>
      <c r="F38" s="230"/>
      <c r="G38" s="262" t="s">
        <v>534</v>
      </c>
      <c r="H38" s="266"/>
      <c r="I38" s="233"/>
      <c r="J38" s="262" t="s">
        <v>534</v>
      </c>
      <c r="K38" s="226"/>
      <c r="L38" s="230"/>
      <c r="M38" s="229" t="s">
        <v>534</v>
      </c>
      <c r="N38" s="268"/>
      <c r="O38" s="267"/>
      <c r="P38" s="267"/>
      <c r="Q38" s="313" t="s">
        <v>534</v>
      </c>
      <c r="R38" s="679" t="s">
        <v>534</v>
      </c>
      <c r="S38" s="258" t="s">
        <v>534</v>
      </c>
    </row>
    <row r="39" spans="1:19" ht="15.75">
      <c r="A39" s="369">
        <f t="shared" si="0"/>
        <v>31</v>
      </c>
      <c r="B39" s="669" t="s">
        <v>1494</v>
      </c>
      <c r="C39" s="87" t="s">
        <v>534</v>
      </c>
      <c r="D39" s="88"/>
      <c r="E39" s="364"/>
      <c r="F39" s="230" t="s">
        <v>534</v>
      </c>
      <c r="G39" s="235"/>
      <c r="H39" s="267"/>
      <c r="I39" s="273" t="s">
        <v>534</v>
      </c>
      <c r="J39" s="235"/>
      <c r="K39" s="228"/>
      <c r="L39" s="230"/>
      <c r="M39" s="229"/>
      <c r="N39" s="268"/>
      <c r="O39" s="267"/>
      <c r="P39" s="267"/>
      <c r="Q39" s="313"/>
      <c r="R39" s="679" t="s">
        <v>534</v>
      </c>
      <c r="S39" s="258" t="s">
        <v>534</v>
      </c>
    </row>
    <row r="40" spans="1:19" ht="15.75">
      <c r="A40" s="369">
        <f t="shared" si="0"/>
        <v>32</v>
      </c>
      <c r="B40" s="669" t="s">
        <v>557</v>
      </c>
      <c r="C40" s="87"/>
      <c r="D40" s="88" t="s">
        <v>534</v>
      </c>
      <c r="E40" s="364"/>
      <c r="F40" s="230"/>
      <c r="G40" s="262" t="s">
        <v>534</v>
      </c>
      <c r="H40" s="266"/>
      <c r="I40" s="233"/>
      <c r="J40" s="262" t="s">
        <v>534</v>
      </c>
      <c r="K40" s="226"/>
      <c r="L40" s="230"/>
      <c r="M40" s="229" t="s">
        <v>534</v>
      </c>
      <c r="N40" s="268"/>
      <c r="O40" s="267"/>
      <c r="P40" s="267"/>
      <c r="Q40" s="313" t="s">
        <v>534</v>
      </c>
      <c r="R40" s="679" t="s">
        <v>534</v>
      </c>
      <c r="S40" s="258" t="s">
        <v>534</v>
      </c>
    </row>
    <row r="41" spans="1:19" ht="15.75">
      <c r="A41" s="369">
        <f t="shared" si="0"/>
        <v>33</v>
      </c>
      <c r="B41" s="669" t="s">
        <v>558</v>
      </c>
      <c r="C41" s="87"/>
      <c r="D41" s="88" t="s">
        <v>534</v>
      </c>
      <c r="E41" s="364"/>
      <c r="F41" s="230"/>
      <c r="G41" s="262" t="s">
        <v>534</v>
      </c>
      <c r="H41" s="266"/>
      <c r="I41" s="233"/>
      <c r="J41" s="262" t="s">
        <v>534</v>
      </c>
      <c r="K41" s="226"/>
      <c r="L41" s="230"/>
      <c r="M41" s="229" t="s">
        <v>534</v>
      </c>
      <c r="N41" s="268"/>
      <c r="O41" s="267"/>
      <c r="P41" s="267"/>
      <c r="Q41" s="313" t="s">
        <v>534</v>
      </c>
      <c r="R41" s="679" t="s">
        <v>534</v>
      </c>
      <c r="S41" s="258" t="s">
        <v>534</v>
      </c>
    </row>
    <row r="42" spans="1:19" ht="15.75">
      <c r="A42" s="369">
        <f t="shared" si="0"/>
        <v>34</v>
      </c>
      <c r="B42" s="669" t="s">
        <v>1495</v>
      </c>
      <c r="C42" s="87" t="s">
        <v>534</v>
      </c>
      <c r="D42" s="88"/>
      <c r="E42" s="364"/>
      <c r="F42" s="230" t="s">
        <v>534</v>
      </c>
      <c r="G42" s="235"/>
      <c r="H42" s="267"/>
      <c r="I42" s="273" t="s">
        <v>534</v>
      </c>
      <c r="J42" s="235"/>
      <c r="K42" s="228"/>
      <c r="L42" s="230"/>
      <c r="M42" s="229"/>
      <c r="N42" s="268"/>
      <c r="O42" s="267"/>
      <c r="P42" s="267"/>
      <c r="Q42" s="313"/>
      <c r="R42" s="679" t="s">
        <v>534</v>
      </c>
      <c r="S42" s="258" t="s">
        <v>534</v>
      </c>
    </row>
    <row r="43" spans="1:19" ht="15.75">
      <c r="A43" s="369">
        <f t="shared" si="0"/>
        <v>35</v>
      </c>
      <c r="B43" s="669" t="s">
        <v>559</v>
      </c>
      <c r="C43" s="87" t="s">
        <v>534</v>
      </c>
      <c r="D43" s="88"/>
      <c r="E43" s="364"/>
      <c r="F43" s="230" t="s">
        <v>534</v>
      </c>
      <c r="G43" s="235"/>
      <c r="H43" s="267"/>
      <c r="I43" s="273" t="s">
        <v>534</v>
      </c>
      <c r="J43" s="235"/>
      <c r="K43" s="228"/>
      <c r="L43" s="230" t="s">
        <v>534</v>
      </c>
      <c r="M43" s="229"/>
      <c r="N43" s="268"/>
      <c r="O43" s="267"/>
      <c r="P43" s="267"/>
      <c r="Q43" s="313" t="s">
        <v>534</v>
      </c>
      <c r="R43" s="679" t="s">
        <v>534</v>
      </c>
      <c r="S43" s="258" t="s">
        <v>534</v>
      </c>
    </row>
    <row r="44" spans="1:19" ht="15.75">
      <c r="A44" s="369">
        <f t="shared" si="0"/>
        <v>36</v>
      </c>
      <c r="B44" s="669" t="s">
        <v>560</v>
      </c>
      <c r="C44" s="87" t="s">
        <v>534</v>
      </c>
      <c r="D44" s="88"/>
      <c r="E44" s="364"/>
      <c r="F44" s="230" t="s">
        <v>534</v>
      </c>
      <c r="G44" s="235"/>
      <c r="H44" s="267"/>
      <c r="I44" s="273" t="s">
        <v>534</v>
      </c>
      <c r="J44" s="235"/>
      <c r="K44" s="228"/>
      <c r="L44" s="230" t="s">
        <v>534</v>
      </c>
      <c r="M44" s="229"/>
      <c r="N44" s="268"/>
      <c r="O44" s="267"/>
      <c r="P44" s="267"/>
      <c r="Q44" s="313" t="s">
        <v>534</v>
      </c>
      <c r="R44" s="679" t="s">
        <v>534</v>
      </c>
      <c r="S44" s="258" t="s">
        <v>534</v>
      </c>
    </row>
    <row r="45" spans="1:19" ht="15.75">
      <c r="A45" s="369">
        <f t="shared" si="0"/>
        <v>37</v>
      </c>
      <c r="B45" s="669" t="s">
        <v>561</v>
      </c>
      <c r="C45" s="87" t="s">
        <v>534</v>
      </c>
      <c r="D45" s="88"/>
      <c r="E45" s="364"/>
      <c r="F45" s="230" t="s">
        <v>534</v>
      </c>
      <c r="G45" s="235"/>
      <c r="H45" s="267"/>
      <c r="I45" s="273" t="s">
        <v>534</v>
      </c>
      <c r="J45" s="235"/>
      <c r="K45" s="228"/>
      <c r="L45" s="230" t="s">
        <v>534</v>
      </c>
      <c r="M45" s="229"/>
      <c r="N45" s="268"/>
      <c r="O45" s="267"/>
      <c r="P45" s="267"/>
      <c r="Q45" s="313" t="s">
        <v>534</v>
      </c>
      <c r="R45" s="679" t="s">
        <v>534</v>
      </c>
      <c r="S45" s="258" t="s">
        <v>534</v>
      </c>
    </row>
    <row r="46" spans="1:19" ht="15.75">
      <c r="A46" s="369">
        <f t="shared" si="0"/>
        <v>38</v>
      </c>
      <c r="B46" s="669" t="s">
        <v>567</v>
      </c>
      <c r="C46" s="87"/>
      <c r="D46" s="88" t="s">
        <v>534</v>
      </c>
      <c r="E46" s="364"/>
      <c r="F46" s="230"/>
      <c r="G46" s="262" t="s">
        <v>534</v>
      </c>
      <c r="H46" s="266"/>
      <c r="I46" s="233"/>
      <c r="J46" s="262" t="s">
        <v>534</v>
      </c>
      <c r="K46" s="226"/>
      <c r="L46" s="230"/>
      <c r="M46" s="229" t="s">
        <v>534</v>
      </c>
      <c r="N46" s="268"/>
      <c r="O46" s="267"/>
      <c r="P46" s="267"/>
      <c r="Q46" s="313" t="s">
        <v>534</v>
      </c>
      <c r="R46" s="679" t="s">
        <v>534</v>
      </c>
      <c r="S46" s="258" t="s">
        <v>534</v>
      </c>
    </row>
    <row r="47" spans="1:19" ht="15.75">
      <c r="A47" s="369">
        <f t="shared" si="0"/>
        <v>39</v>
      </c>
      <c r="B47" s="670" t="s">
        <v>562</v>
      </c>
      <c r="C47" s="231" t="s">
        <v>534</v>
      </c>
      <c r="D47" s="232"/>
      <c r="E47" s="365"/>
      <c r="F47" s="230"/>
      <c r="G47" s="235"/>
      <c r="H47" s="267"/>
      <c r="I47" s="273"/>
      <c r="J47" s="235"/>
      <c r="K47" s="228"/>
      <c r="L47" s="230"/>
      <c r="M47" s="229"/>
      <c r="N47" s="268"/>
      <c r="O47" s="267"/>
      <c r="P47" s="267"/>
      <c r="Q47" s="313" t="s">
        <v>534</v>
      </c>
      <c r="R47" s="679"/>
      <c r="S47" s="258"/>
    </row>
    <row r="48" spans="1:19" ht="15.75">
      <c r="A48" s="369">
        <f t="shared" si="0"/>
        <v>40</v>
      </c>
      <c r="B48" s="669" t="s">
        <v>563</v>
      </c>
      <c r="C48" s="87" t="s">
        <v>534</v>
      </c>
      <c r="D48" s="88"/>
      <c r="E48" s="364"/>
      <c r="F48" s="230" t="s">
        <v>534</v>
      </c>
      <c r="G48" s="235"/>
      <c r="H48" s="267"/>
      <c r="I48" s="273" t="s">
        <v>534</v>
      </c>
      <c r="J48" s="235"/>
      <c r="K48" s="228"/>
      <c r="L48" s="230" t="s">
        <v>534</v>
      </c>
      <c r="M48" s="229"/>
      <c r="N48" s="268"/>
      <c r="O48" s="267"/>
      <c r="P48" s="267"/>
      <c r="Q48" s="313" t="s">
        <v>534</v>
      </c>
      <c r="R48" s="679" t="s">
        <v>534</v>
      </c>
      <c r="S48" s="258" t="s">
        <v>534</v>
      </c>
    </row>
    <row r="49" spans="1:24" s="834" customFormat="1" ht="15.75">
      <c r="A49" s="818">
        <f t="shared" si="0"/>
        <v>41</v>
      </c>
      <c r="B49" s="819" t="s">
        <v>564</v>
      </c>
      <c r="C49" s="820"/>
      <c r="D49" s="821" t="s">
        <v>534</v>
      </c>
      <c r="E49" s="822"/>
      <c r="F49" s="823"/>
      <c r="G49" s="824" t="s">
        <v>534</v>
      </c>
      <c r="H49" s="825"/>
      <c r="I49" s="826"/>
      <c r="J49" s="824" t="s">
        <v>534</v>
      </c>
      <c r="K49" s="827"/>
      <c r="L49" s="823"/>
      <c r="M49" s="828" t="s">
        <v>534</v>
      </c>
      <c r="N49" s="829"/>
      <c r="O49" s="825"/>
      <c r="P49" s="825"/>
      <c r="Q49" s="830"/>
      <c r="R49" s="831" t="s">
        <v>534</v>
      </c>
      <c r="S49" s="832" t="s">
        <v>534</v>
      </c>
      <c r="T49" s="833"/>
      <c r="U49" s="833"/>
      <c r="V49" s="833"/>
      <c r="W49" s="833"/>
      <c r="X49" s="833"/>
    </row>
    <row r="50" spans="1:19" ht="15.75">
      <c r="A50" s="369">
        <f t="shared" si="0"/>
        <v>42</v>
      </c>
      <c r="B50" s="669" t="s">
        <v>565</v>
      </c>
      <c r="C50" s="87" t="s">
        <v>534</v>
      </c>
      <c r="D50" s="88"/>
      <c r="E50" s="364"/>
      <c r="F50" s="360" t="s">
        <v>534</v>
      </c>
      <c r="G50" s="235"/>
      <c r="H50" s="267"/>
      <c r="I50" s="273" t="s">
        <v>534</v>
      </c>
      <c r="J50" s="235"/>
      <c r="K50" s="228"/>
      <c r="L50" s="234"/>
      <c r="M50" s="235"/>
      <c r="N50" s="267"/>
      <c r="O50" s="267"/>
      <c r="P50" s="267"/>
      <c r="Q50" s="312"/>
      <c r="R50" s="679"/>
      <c r="S50" s="258" t="s">
        <v>534</v>
      </c>
    </row>
    <row r="51" spans="1:19" ht="15.75">
      <c r="A51" s="369">
        <f t="shared" si="0"/>
        <v>43</v>
      </c>
      <c r="B51" s="671" t="s">
        <v>566</v>
      </c>
      <c r="C51" s="87"/>
      <c r="D51" s="88" t="s">
        <v>534</v>
      </c>
      <c r="E51" s="364"/>
      <c r="F51" s="314"/>
      <c r="G51" s="229" t="s">
        <v>534</v>
      </c>
      <c r="H51" s="268"/>
      <c r="I51" s="227"/>
      <c r="J51" s="229"/>
      <c r="K51" s="236"/>
      <c r="L51" s="314"/>
      <c r="M51" s="315"/>
      <c r="N51" s="559"/>
      <c r="O51" s="268"/>
      <c r="P51" s="268"/>
      <c r="Q51" s="312"/>
      <c r="R51" s="679"/>
      <c r="S51" s="258" t="s">
        <v>534</v>
      </c>
    </row>
    <row r="52" spans="1:19" ht="31.5">
      <c r="A52" s="369">
        <f t="shared" si="0"/>
        <v>44</v>
      </c>
      <c r="B52" s="671" t="s">
        <v>2420</v>
      </c>
      <c r="C52" s="87"/>
      <c r="D52" s="88"/>
      <c r="E52" s="364" t="s">
        <v>534</v>
      </c>
      <c r="F52" s="230"/>
      <c r="G52" s="262" t="s">
        <v>534</v>
      </c>
      <c r="H52" s="267"/>
      <c r="I52" s="273"/>
      <c r="J52" s="235" t="s">
        <v>534</v>
      </c>
      <c r="K52" s="226"/>
      <c r="L52" s="230"/>
      <c r="M52" s="229"/>
      <c r="N52" s="268"/>
      <c r="O52" s="267"/>
      <c r="P52" s="268"/>
      <c r="Q52" s="312"/>
      <c r="R52" s="679"/>
      <c r="S52" s="258" t="s">
        <v>534</v>
      </c>
    </row>
    <row r="53" spans="1:24" s="242" customFormat="1" ht="15.75">
      <c r="A53" s="369">
        <f t="shared" si="0"/>
        <v>45</v>
      </c>
      <c r="B53" s="672" t="s">
        <v>573</v>
      </c>
      <c r="C53" s="237" t="s">
        <v>534</v>
      </c>
      <c r="D53" s="238"/>
      <c r="E53" s="366"/>
      <c r="F53" s="240" t="s">
        <v>534</v>
      </c>
      <c r="G53" s="263"/>
      <c r="H53" s="269"/>
      <c r="I53" s="274"/>
      <c r="J53" s="263"/>
      <c r="K53" s="239"/>
      <c r="L53" s="240"/>
      <c r="M53" s="241"/>
      <c r="N53" s="560"/>
      <c r="O53" s="269"/>
      <c r="P53" s="268"/>
      <c r="Q53" s="316"/>
      <c r="R53" s="679"/>
      <c r="S53" s="258" t="s">
        <v>534</v>
      </c>
      <c r="T53" s="243"/>
      <c r="U53" s="243"/>
      <c r="V53" s="243"/>
      <c r="W53" s="243"/>
      <c r="X53" s="243"/>
    </row>
    <row r="54" spans="1:19" ht="15.75">
      <c r="A54" s="369">
        <f t="shared" si="0"/>
        <v>46</v>
      </c>
      <c r="B54" s="673" t="s">
        <v>1331</v>
      </c>
      <c r="C54" s="244"/>
      <c r="D54" s="245" t="s">
        <v>534</v>
      </c>
      <c r="E54" s="367"/>
      <c r="F54" s="361"/>
      <c r="G54" s="248"/>
      <c r="H54" s="270"/>
      <c r="I54" s="275"/>
      <c r="J54" s="248" t="s">
        <v>534</v>
      </c>
      <c r="K54" s="246"/>
      <c r="L54" s="247"/>
      <c r="M54" s="250"/>
      <c r="N54" s="271"/>
      <c r="O54" s="271"/>
      <c r="P54" s="271"/>
      <c r="Q54" s="312"/>
      <c r="R54" s="679"/>
      <c r="S54" s="258" t="s">
        <v>534</v>
      </c>
    </row>
    <row r="55" spans="1:19" ht="15.75">
      <c r="A55" s="369">
        <f t="shared" si="0"/>
        <v>47</v>
      </c>
      <c r="B55" s="673" t="s">
        <v>1332</v>
      </c>
      <c r="C55" s="244"/>
      <c r="D55" s="245" t="s">
        <v>534</v>
      </c>
      <c r="E55" s="367"/>
      <c r="F55" s="361"/>
      <c r="G55" s="248"/>
      <c r="H55" s="270"/>
      <c r="I55" s="275"/>
      <c r="J55" s="248" t="s">
        <v>534</v>
      </c>
      <c r="K55" s="246"/>
      <c r="L55" s="247"/>
      <c r="M55" s="250"/>
      <c r="N55" s="271"/>
      <c r="O55" s="271"/>
      <c r="P55" s="271"/>
      <c r="Q55" s="312"/>
      <c r="R55" s="679"/>
      <c r="S55" s="258" t="s">
        <v>534</v>
      </c>
    </row>
    <row r="56" spans="1:19" ht="15.75">
      <c r="A56" s="369">
        <f t="shared" si="0"/>
        <v>48</v>
      </c>
      <c r="B56" s="673" t="s">
        <v>1333</v>
      </c>
      <c r="C56" s="251" t="s">
        <v>534</v>
      </c>
      <c r="D56" s="252"/>
      <c r="E56" s="368"/>
      <c r="F56" s="361" t="s">
        <v>534</v>
      </c>
      <c r="G56" s="250"/>
      <c r="H56" s="271"/>
      <c r="I56" s="276"/>
      <c r="J56" s="250"/>
      <c r="K56" s="249"/>
      <c r="L56" s="247"/>
      <c r="M56" s="250"/>
      <c r="N56" s="271"/>
      <c r="O56" s="271"/>
      <c r="P56" s="271"/>
      <c r="Q56" s="312"/>
      <c r="R56" s="679"/>
      <c r="S56" s="258" t="s">
        <v>534</v>
      </c>
    </row>
    <row r="57" spans="1:19" ht="15.75">
      <c r="A57" s="369">
        <f t="shared" si="0"/>
        <v>49</v>
      </c>
      <c r="B57" s="673" t="s">
        <v>3123</v>
      </c>
      <c r="C57" s="251" t="s">
        <v>534</v>
      </c>
      <c r="D57" s="252"/>
      <c r="E57" s="368"/>
      <c r="F57" s="361" t="s">
        <v>534</v>
      </c>
      <c r="G57" s="250"/>
      <c r="H57" s="271"/>
      <c r="I57" s="276"/>
      <c r="J57" s="250"/>
      <c r="K57" s="249"/>
      <c r="L57" s="247"/>
      <c r="M57" s="250"/>
      <c r="N57" s="271"/>
      <c r="O57" s="271"/>
      <c r="P57" s="271"/>
      <c r="Q57" s="312"/>
      <c r="R57" s="679"/>
      <c r="S57" s="258" t="s">
        <v>534</v>
      </c>
    </row>
    <row r="58" spans="1:19" ht="15.75">
      <c r="A58" s="369">
        <f t="shared" si="0"/>
        <v>50</v>
      </c>
      <c r="B58" s="673" t="s">
        <v>1334</v>
      </c>
      <c r="C58" s="244"/>
      <c r="D58" s="245" t="s">
        <v>534</v>
      </c>
      <c r="E58" s="367"/>
      <c r="F58" s="361"/>
      <c r="G58" s="248"/>
      <c r="H58" s="270"/>
      <c r="I58" s="275"/>
      <c r="J58" s="248" t="s">
        <v>534</v>
      </c>
      <c r="K58" s="246"/>
      <c r="L58" s="247"/>
      <c r="M58" s="250"/>
      <c r="N58" s="271"/>
      <c r="O58" s="271"/>
      <c r="P58" s="271"/>
      <c r="Q58" s="312"/>
      <c r="R58" s="679"/>
      <c r="S58" s="258" t="s">
        <v>534</v>
      </c>
    </row>
    <row r="59" spans="1:19" ht="31.5">
      <c r="A59" s="369">
        <f t="shared" si="0"/>
        <v>51</v>
      </c>
      <c r="B59" s="673" t="s">
        <v>1335</v>
      </c>
      <c r="C59" s="244" t="s">
        <v>534</v>
      </c>
      <c r="D59" s="245"/>
      <c r="E59" s="367"/>
      <c r="F59" s="361" t="s">
        <v>534</v>
      </c>
      <c r="G59" s="248"/>
      <c r="H59" s="270"/>
      <c r="I59" s="275"/>
      <c r="J59" s="248"/>
      <c r="K59" s="246"/>
      <c r="L59" s="247"/>
      <c r="M59" s="250"/>
      <c r="N59" s="250"/>
      <c r="O59" s="250"/>
      <c r="P59" s="271"/>
      <c r="Q59" s="312"/>
      <c r="R59" s="679"/>
      <c r="S59" s="258" t="s">
        <v>534</v>
      </c>
    </row>
    <row r="60" spans="1:19" ht="15.75">
      <c r="A60" s="369">
        <f t="shared" si="0"/>
        <v>52</v>
      </c>
      <c r="B60" s="685" t="s">
        <v>1851</v>
      </c>
      <c r="C60" s="369"/>
      <c r="D60" s="250" t="s">
        <v>1852</v>
      </c>
      <c r="E60" s="359"/>
      <c r="F60" s="362"/>
      <c r="G60" s="354"/>
      <c r="H60" s="370"/>
      <c r="I60" s="369"/>
      <c r="J60" s="354"/>
      <c r="K60" s="359"/>
      <c r="L60" s="355"/>
      <c r="M60" s="354"/>
      <c r="N60" s="354"/>
      <c r="O60" s="354"/>
      <c r="P60" s="370"/>
      <c r="Q60" s="222"/>
      <c r="R60" s="355"/>
      <c r="S60" s="258" t="s">
        <v>534</v>
      </c>
    </row>
    <row r="61" spans="1:19" ht="15.75">
      <c r="A61" s="369">
        <f t="shared" si="0"/>
        <v>53</v>
      </c>
      <c r="B61" s="686" t="s">
        <v>3115</v>
      </c>
      <c r="C61" s="275" t="s">
        <v>534</v>
      </c>
      <c r="D61" s="354"/>
      <c r="E61" s="359"/>
      <c r="F61" s="361" t="s">
        <v>534</v>
      </c>
      <c r="G61" s="354"/>
      <c r="H61" s="370"/>
      <c r="I61" s="369"/>
      <c r="J61" s="354"/>
      <c r="K61" s="359"/>
      <c r="L61" s="355"/>
      <c r="M61" s="354"/>
      <c r="N61" s="354"/>
      <c r="O61" s="354"/>
      <c r="P61" s="370"/>
      <c r="Q61" s="222"/>
      <c r="R61" s="355"/>
      <c r="S61" s="258" t="s">
        <v>534</v>
      </c>
    </row>
    <row r="62" spans="1:19" ht="15.75">
      <c r="A62" s="369">
        <f t="shared" si="0"/>
        <v>54</v>
      </c>
      <c r="B62" s="686" t="s">
        <v>3116</v>
      </c>
      <c r="C62" s="275" t="s">
        <v>534</v>
      </c>
      <c r="D62" s="354"/>
      <c r="E62" s="359"/>
      <c r="F62" s="361" t="s">
        <v>534</v>
      </c>
      <c r="G62" s="354"/>
      <c r="H62" s="370"/>
      <c r="I62" s="369"/>
      <c r="J62" s="354"/>
      <c r="K62" s="359"/>
      <c r="L62" s="355"/>
      <c r="M62" s="354"/>
      <c r="N62" s="354"/>
      <c r="O62" s="354"/>
      <c r="P62" s="370"/>
      <c r="Q62" s="222"/>
      <c r="R62" s="355"/>
      <c r="S62" s="258" t="s">
        <v>534</v>
      </c>
    </row>
    <row r="63" spans="1:19" ht="15.75">
      <c r="A63" s="369">
        <f t="shared" si="0"/>
        <v>55</v>
      </c>
      <c r="B63" s="687" t="s">
        <v>3117</v>
      </c>
      <c r="C63" s="275" t="s">
        <v>534</v>
      </c>
      <c r="D63" s="354"/>
      <c r="E63" s="359"/>
      <c r="F63" s="361" t="s">
        <v>534</v>
      </c>
      <c r="G63" s="354"/>
      <c r="H63" s="370"/>
      <c r="I63" s="369"/>
      <c r="J63" s="354"/>
      <c r="K63" s="359"/>
      <c r="L63" s="355"/>
      <c r="M63" s="354"/>
      <c r="N63" s="354"/>
      <c r="O63" s="354"/>
      <c r="P63" s="370"/>
      <c r="Q63" s="222"/>
      <c r="R63" s="355"/>
      <c r="S63" s="258" t="s">
        <v>534</v>
      </c>
    </row>
    <row r="64" spans="1:19" ht="15.75">
      <c r="A64" s="369">
        <f t="shared" si="0"/>
        <v>56</v>
      </c>
      <c r="B64" s="687" t="s">
        <v>3118</v>
      </c>
      <c r="C64" s="275" t="s">
        <v>534</v>
      </c>
      <c r="D64" s="354"/>
      <c r="E64" s="359"/>
      <c r="F64" s="275" t="s">
        <v>534</v>
      </c>
      <c r="G64" s="354"/>
      <c r="H64" s="370"/>
      <c r="I64" s="369"/>
      <c r="J64" s="354"/>
      <c r="K64" s="359"/>
      <c r="L64" s="355"/>
      <c r="M64" s="354"/>
      <c r="N64" s="354"/>
      <c r="O64" s="354"/>
      <c r="P64" s="370"/>
      <c r="Q64" s="222"/>
      <c r="R64" s="355"/>
      <c r="S64" s="258" t="s">
        <v>534</v>
      </c>
    </row>
    <row r="65" spans="1:19" ht="15.75">
      <c r="A65" s="369">
        <f t="shared" si="0"/>
        <v>57</v>
      </c>
      <c r="B65" s="687" t="s">
        <v>3119</v>
      </c>
      <c r="C65" s="275" t="s">
        <v>534</v>
      </c>
      <c r="D65" s="354"/>
      <c r="E65" s="359"/>
      <c r="F65" s="275" t="s">
        <v>534</v>
      </c>
      <c r="G65" s="354"/>
      <c r="H65" s="370"/>
      <c r="I65" s="369"/>
      <c r="J65" s="354"/>
      <c r="K65" s="359"/>
      <c r="L65" s="355"/>
      <c r="M65" s="354"/>
      <c r="N65" s="354"/>
      <c r="O65" s="354"/>
      <c r="P65" s="370"/>
      <c r="Q65" s="222"/>
      <c r="R65" s="355"/>
      <c r="S65" s="258" t="s">
        <v>534</v>
      </c>
    </row>
    <row r="66" spans="1:19" ht="16.5" thickBot="1">
      <c r="A66" s="674">
        <f t="shared" si="0"/>
        <v>58</v>
      </c>
      <c r="B66" s="688" t="s">
        <v>3120</v>
      </c>
      <c r="C66" s="689" t="s">
        <v>534</v>
      </c>
      <c r="D66" s="675"/>
      <c r="E66" s="676"/>
      <c r="F66" s="689" t="s">
        <v>534</v>
      </c>
      <c r="G66" s="675"/>
      <c r="H66" s="681"/>
      <c r="I66" s="674"/>
      <c r="J66" s="675"/>
      <c r="K66" s="676"/>
      <c r="L66" s="682"/>
      <c r="M66" s="675"/>
      <c r="N66" s="675"/>
      <c r="O66" s="675"/>
      <c r="P66" s="681"/>
      <c r="Q66" s="680"/>
      <c r="R66" s="682"/>
      <c r="S66" s="690" t="s">
        <v>534</v>
      </c>
    </row>
  </sheetData>
  <sheetProtection/>
  <mergeCells count="12">
    <mergeCell ref="F6:P6"/>
    <mergeCell ref="L7:P7"/>
    <mergeCell ref="Q6:Q8"/>
    <mergeCell ref="I7:K7"/>
    <mergeCell ref="A2:S3"/>
    <mergeCell ref="R6:S6"/>
    <mergeCell ref="R7:R8"/>
    <mergeCell ref="S7:S8"/>
    <mergeCell ref="A6:A8"/>
    <mergeCell ref="B6:B8"/>
    <mergeCell ref="C6:E7"/>
    <mergeCell ref="F7:H7"/>
  </mergeCells>
  <printOptions/>
  <pageMargins left="0.31496062992125984" right="0.31496062992125984" top="0.7480314960629921" bottom="0.15748031496062992" header="0.31496062992125984" footer="0.31496062992125984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44"/>
  <sheetViews>
    <sheetView tabSelected="1" view="pageBreakPreview" zoomScale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9.57421875" style="740" customWidth="1"/>
    <col min="2" max="2" width="153.140625" style="740" customWidth="1"/>
    <col min="3" max="3" width="22.421875" style="740" customWidth="1"/>
    <col min="4" max="4" width="9.140625" style="740" customWidth="1"/>
    <col min="5" max="5" width="7.140625" style="740" customWidth="1"/>
    <col min="6" max="16384" width="9.140625" style="740" customWidth="1"/>
  </cols>
  <sheetData>
    <row r="1" ht="18.75">
      <c r="C1" s="339" t="s">
        <v>3603</v>
      </c>
    </row>
    <row r="2" ht="12.75">
      <c r="C2" s="741"/>
    </row>
    <row r="3" spans="1:3" ht="20.25">
      <c r="A3" s="956" t="s">
        <v>1634</v>
      </c>
      <c r="B3" s="956"/>
      <c r="C3" s="956"/>
    </row>
    <row r="4" spans="1:3" ht="45.75" customHeight="1">
      <c r="A4" s="957" t="s">
        <v>3604</v>
      </c>
      <c r="B4" s="957"/>
      <c r="C4" s="957"/>
    </row>
    <row r="5" ht="12.75">
      <c r="C5" s="741"/>
    </row>
    <row r="6" spans="1:3" ht="19.5" thickBot="1">
      <c r="A6" s="79" t="str">
        <f>'[2]Приложение 9 Скорая подуш'!A6</f>
        <v>Тарифы с 01.01.2019г. к Тарифному соглашению от 29.12.2018г.</v>
      </c>
      <c r="B6" s="337"/>
      <c r="C6" s="338"/>
    </row>
    <row r="7" spans="1:3" ht="55.5" customHeight="1">
      <c r="A7" s="764" t="s">
        <v>340</v>
      </c>
      <c r="B7" s="765" t="s">
        <v>1787</v>
      </c>
      <c r="C7" s="766" t="s">
        <v>1786</v>
      </c>
    </row>
    <row r="8" spans="1:3" ht="56.25">
      <c r="A8" s="767" t="s">
        <v>1746</v>
      </c>
      <c r="B8" s="733" t="s">
        <v>1747</v>
      </c>
      <c r="C8" s="437">
        <v>4130</v>
      </c>
    </row>
    <row r="9" spans="1:3" ht="18.75">
      <c r="A9" s="767"/>
      <c r="B9" s="733"/>
      <c r="C9" s="437"/>
    </row>
    <row r="10" spans="1:3" ht="18.75">
      <c r="A10" s="768" t="s">
        <v>467</v>
      </c>
      <c r="B10" s="734" t="s">
        <v>334</v>
      </c>
      <c r="C10" s="769">
        <v>2000</v>
      </c>
    </row>
    <row r="11" spans="1:3" ht="18.75">
      <c r="A11" s="768"/>
      <c r="B11" s="734"/>
      <c r="C11" s="769"/>
    </row>
    <row r="12" spans="1:3" ht="18.75">
      <c r="A12" s="770"/>
      <c r="B12" s="736" t="s">
        <v>337</v>
      </c>
      <c r="C12" s="771">
        <v>1106.25</v>
      </c>
    </row>
    <row r="13" spans="1:3" ht="18.75">
      <c r="A13" s="768" t="s">
        <v>3232</v>
      </c>
      <c r="B13" s="734" t="s">
        <v>3233</v>
      </c>
      <c r="C13" s="437">
        <v>1106.25</v>
      </c>
    </row>
    <row r="14" spans="1:3" ht="18.75">
      <c r="A14" s="768" t="s">
        <v>3234</v>
      </c>
      <c r="B14" s="734" t="s">
        <v>3235</v>
      </c>
      <c r="C14" s="437">
        <v>1106.25</v>
      </c>
    </row>
    <row r="15" spans="1:3" ht="18.75">
      <c r="A15" s="768" t="s">
        <v>3236</v>
      </c>
      <c r="B15" s="734" t="s">
        <v>3237</v>
      </c>
      <c r="C15" s="437">
        <v>1106.25</v>
      </c>
    </row>
    <row r="16" spans="1:3" ht="18.75">
      <c r="A16" s="768" t="s">
        <v>3238</v>
      </c>
      <c r="B16" s="734" t="s">
        <v>3239</v>
      </c>
      <c r="C16" s="437">
        <v>1106.25</v>
      </c>
    </row>
    <row r="17" spans="1:3" ht="18.75">
      <c r="A17" s="768" t="s">
        <v>3240</v>
      </c>
      <c r="B17" s="734" t="s">
        <v>3241</v>
      </c>
      <c r="C17" s="437">
        <v>1106.25</v>
      </c>
    </row>
    <row r="18" spans="1:3" ht="18.75">
      <c r="A18" s="768" t="s">
        <v>3242</v>
      </c>
      <c r="B18" s="734" t="s">
        <v>3243</v>
      </c>
      <c r="C18" s="437">
        <v>1106.25</v>
      </c>
    </row>
    <row r="19" spans="1:3" ht="18.75">
      <c r="A19" s="768" t="s">
        <v>3244</v>
      </c>
      <c r="B19" s="734" t="s">
        <v>3245</v>
      </c>
      <c r="C19" s="437">
        <v>1106.25</v>
      </c>
    </row>
    <row r="20" spans="1:3" ht="18.75">
      <c r="A20" s="768" t="s">
        <v>3246</v>
      </c>
      <c r="B20" s="734" t="s">
        <v>3247</v>
      </c>
      <c r="C20" s="437">
        <v>1106.25</v>
      </c>
    </row>
    <row r="21" spans="1:3" ht="18.75">
      <c r="A21" s="768" t="s">
        <v>3248</v>
      </c>
      <c r="B21" s="734" t="s">
        <v>3249</v>
      </c>
      <c r="C21" s="437">
        <v>1106.25</v>
      </c>
    </row>
    <row r="22" spans="1:3" ht="18.75">
      <c r="A22" s="768" t="s">
        <v>3250</v>
      </c>
      <c r="B22" s="734" t="s">
        <v>3251</v>
      </c>
      <c r="C22" s="437">
        <v>1106.25</v>
      </c>
    </row>
    <row r="23" spans="1:3" ht="18.75">
      <c r="A23" s="768" t="s">
        <v>3252</v>
      </c>
      <c r="B23" s="734" t="s">
        <v>3253</v>
      </c>
      <c r="C23" s="437">
        <v>1106.25</v>
      </c>
    </row>
    <row r="24" spans="1:3" ht="18.75">
      <c r="A24" s="768" t="s">
        <v>3254</v>
      </c>
      <c r="B24" s="734" t="s">
        <v>3255</v>
      </c>
      <c r="C24" s="437">
        <v>1106.25</v>
      </c>
    </row>
    <row r="25" spans="1:3" ht="18.75">
      <c r="A25" s="768" t="s">
        <v>3256</v>
      </c>
      <c r="B25" s="734" t="s">
        <v>3257</v>
      </c>
      <c r="C25" s="437">
        <v>1106.25</v>
      </c>
    </row>
    <row r="26" spans="1:3" ht="18.75">
      <c r="A26" s="768" t="s">
        <v>3258</v>
      </c>
      <c r="B26" s="734" t="s">
        <v>3259</v>
      </c>
      <c r="C26" s="437">
        <v>1106.25</v>
      </c>
    </row>
    <row r="27" spans="1:3" ht="18.75">
      <c r="A27" s="768" t="s">
        <v>3260</v>
      </c>
      <c r="B27" s="734" t="s">
        <v>3261</v>
      </c>
      <c r="C27" s="437">
        <v>1106.25</v>
      </c>
    </row>
    <row r="28" spans="1:3" ht="18.75">
      <c r="A28" s="768" t="s">
        <v>3262</v>
      </c>
      <c r="B28" s="734" t="s">
        <v>3263</v>
      </c>
      <c r="C28" s="437">
        <v>1106.25</v>
      </c>
    </row>
    <row r="29" spans="1:3" ht="18.75">
      <c r="A29" s="768" t="s">
        <v>3264</v>
      </c>
      <c r="B29" s="734" t="s">
        <v>3265</v>
      </c>
      <c r="C29" s="437">
        <v>1106.25</v>
      </c>
    </row>
    <row r="30" spans="1:3" ht="18.75">
      <c r="A30" s="768" t="s">
        <v>3266</v>
      </c>
      <c r="B30" s="734" t="s">
        <v>3267</v>
      </c>
      <c r="C30" s="437">
        <v>1106.25</v>
      </c>
    </row>
    <row r="31" spans="1:3" ht="18.75">
      <c r="A31" s="768" t="s">
        <v>3268</v>
      </c>
      <c r="B31" s="734" t="s">
        <v>3269</v>
      </c>
      <c r="C31" s="437">
        <v>1106.25</v>
      </c>
    </row>
    <row r="32" spans="1:3" ht="18.75">
      <c r="A32" s="768" t="s">
        <v>3270</v>
      </c>
      <c r="B32" s="734" t="s">
        <v>3271</v>
      </c>
      <c r="C32" s="437">
        <v>1106.25</v>
      </c>
    </row>
    <row r="33" spans="1:3" ht="18.75">
      <c r="A33" s="768" t="s">
        <v>3272</v>
      </c>
      <c r="B33" s="734" t="s">
        <v>3273</v>
      </c>
      <c r="C33" s="437">
        <v>1106.25</v>
      </c>
    </row>
    <row r="34" spans="1:3" ht="18.75">
      <c r="A34" s="768" t="s">
        <v>3274</v>
      </c>
      <c r="B34" s="734" t="s">
        <v>3275</v>
      </c>
      <c r="C34" s="437">
        <v>1106.25</v>
      </c>
    </row>
    <row r="35" spans="1:3" ht="18.75">
      <c r="A35" s="768" t="s">
        <v>3276</v>
      </c>
      <c r="B35" s="734" t="s">
        <v>3277</v>
      </c>
      <c r="C35" s="437">
        <v>1106.25</v>
      </c>
    </row>
    <row r="36" spans="1:3" ht="18.75">
      <c r="A36" s="768" t="s">
        <v>3278</v>
      </c>
      <c r="B36" s="734" t="s">
        <v>3279</v>
      </c>
      <c r="C36" s="437">
        <v>1106.25</v>
      </c>
    </row>
    <row r="37" spans="1:3" ht="18.75">
      <c r="A37" s="768" t="s">
        <v>3280</v>
      </c>
      <c r="B37" s="734" t="s">
        <v>3281</v>
      </c>
      <c r="C37" s="437">
        <v>1106.25</v>
      </c>
    </row>
    <row r="38" spans="1:3" ht="18.75">
      <c r="A38" s="768" t="s">
        <v>3282</v>
      </c>
      <c r="B38" s="734" t="s">
        <v>3283</v>
      </c>
      <c r="C38" s="437">
        <v>1106.25</v>
      </c>
    </row>
    <row r="39" spans="1:3" ht="18.75">
      <c r="A39" s="768" t="s">
        <v>3284</v>
      </c>
      <c r="B39" s="734" t="s">
        <v>3285</v>
      </c>
      <c r="C39" s="437">
        <v>1106.25</v>
      </c>
    </row>
    <row r="40" spans="1:3" ht="18.75">
      <c r="A40" s="768" t="s">
        <v>3286</v>
      </c>
      <c r="B40" s="734" t="s">
        <v>3287</v>
      </c>
      <c r="C40" s="437">
        <v>1106.25</v>
      </c>
    </row>
    <row r="41" spans="1:3" ht="18.75">
      <c r="A41" s="768" t="s">
        <v>3288</v>
      </c>
      <c r="B41" s="734" t="s">
        <v>3289</v>
      </c>
      <c r="C41" s="437">
        <v>1106.25</v>
      </c>
    </row>
    <row r="42" spans="1:3" ht="18.75">
      <c r="A42" s="768" t="s">
        <v>3290</v>
      </c>
      <c r="B42" s="734" t="s">
        <v>3291</v>
      </c>
      <c r="C42" s="437">
        <v>1106.25</v>
      </c>
    </row>
    <row r="43" spans="1:3" ht="18.75">
      <c r="A43" s="768" t="s">
        <v>3292</v>
      </c>
      <c r="B43" s="734" t="s">
        <v>3293</v>
      </c>
      <c r="C43" s="437">
        <v>1106.25</v>
      </c>
    </row>
    <row r="44" spans="1:3" ht="18.75">
      <c r="A44" s="768" t="s">
        <v>3294</v>
      </c>
      <c r="B44" s="734" t="s">
        <v>3295</v>
      </c>
      <c r="C44" s="437">
        <v>1106.25</v>
      </c>
    </row>
    <row r="45" spans="1:3" ht="18.75">
      <c r="A45" s="768" t="s">
        <v>3296</v>
      </c>
      <c r="B45" s="734" t="s">
        <v>3297</v>
      </c>
      <c r="C45" s="437">
        <v>1106.25</v>
      </c>
    </row>
    <row r="46" spans="1:3" ht="18.75">
      <c r="A46" s="768" t="s">
        <v>3298</v>
      </c>
      <c r="B46" s="734" t="s">
        <v>3299</v>
      </c>
      <c r="C46" s="437">
        <v>1106.25</v>
      </c>
    </row>
    <row r="47" spans="1:3" ht="18.75">
      <c r="A47" s="768" t="s">
        <v>3300</v>
      </c>
      <c r="B47" s="734" t="s">
        <v>3301</v>
      </c>
      <c r="C47" s="437">
        <v>1106.25</v>
      </c>
    </row>
    <row r="48" spans="1:3" ht="18.75">
      <c r="A48" s="768" t="s">
        <v>3302</v>
      </c>
      <c r="B48" s="734" t="s">
        <v>3303</v>
      </c>
      <c r="C48" s="437">
        <v>1106.25</v>
      </c>
    </row>
    <row r="49" spans="1:3" ht="18.75">
      <c r="A49" s="768" t="s">
        <v>3304</v>
      </c>
      <c r="B49" s="734" t="s">
        <v>3305</v>
      </c>
      <c r="C49" s="437">
        <v>1106.25</v>
      </c>
    </row>
    <row r="50" spans="1:3" ht="18.75">
      <c r="A50" s="768" t="s">
        <v>3306</v>
      </c>
      <c r="B50" s="734" t="s">
        <v>3307</v>
      </c>
      <c r="C50" s="437">
        <v>1106.25</v>
      </c>
    </row>
    <row r="51" spans="1:3" ht="18.75">
      <c r="A51" s="768" t="s">
        <v>3308</v>
      </c>
      <c r="B51" s="734" t="s">
        <v>3309</v>
      </c>
      <c r="C51" s="437">
        <v>1106.25</v>
      </c>
    </row>
    <row r="52" spans="1:3" ht="18.75">
      <c r="A52" s="768" t="s">
        <v>3310</v>
      </c>
      <c r="B52" s="734" t="s">
        <v>3311</v>
      </c>
      <c r="C52" s="437">
        <v>1106.25</v>
      </c>
    </row>
    <row r="53" spans="1:3" ht="18.75">
      <c r="A53" s="768" t="s">
        <v>3312</v>
      </c>
      <c r="B53" s="734" t="s">
        <v>3313</v>
      </c>
      <c r="C53" s="437">
        <v>1106.25</v>
      </c>
    </row>
    <row r="54" spans="1:3" ht="18.75">
      <c r="A54" s="768" t="s">
        <v>3314</v>
      </c>
      <c r="B54" s="734" t="s">
        <v>3315</v>
      </c>
      <c r="C54" s="437">
        <v>1106.25</v>
      </c>
    </row>
    <row r="55" spans="1:3" ht="18.75">
      <c r="A55" s="768" t="s">
        <v>3316</v>
      </c>
      <c r="B55" s="734" t="s">
        <v>3317</v>
      </c>
      <c r="C55" s="437">
        <v>1106.25</v>
      </c>
    </row>
    <row r="56" spans="1:3" ht="18.75">
      <c r="A56" s="768" t="s">
        <v>3318</v>
      </c>
      <c r="B56" s="734" t="s">
        <v>3319</v>
      </c>
      <c r="C56" s="437">
        <v>1106.25</v>
      </c>
    </row>
    <row r="57" spans="1:3" ht="18.75">
      <c r="A57" s="768" t="s">
        <v>3320</v>
      </c>
      <c r="B57" s="734" t="s">
        <v>3321</v>
      </c>
      <c r="C57" s="437">
        <v>1106.25</v>
      </c>
    </row>
    <row r="58" spans="1:3" ht="18.75">
      <c r="A58" s="768" t="s">
        <v>3322</v>
      </c>
      <c r="B58" s="734" t="s">
        <v>3323</v>
      </c>
      <c r="C58" s="437">
        <v>1106.25</v>
      </c>
    </row>
    <row r="59" spans="1:3" ht="18.75">
      <c r="A59" s="768" t="s">
        <v>3324</v>
      </c>
      <c r="B59" s="734" t="s">
        <v>3325</v>
      </c>
      <c r="C59" s="437">
        <v>1106.25</v>
      </c>
    </row>
    <row r="60" spans="1:3" ht="18.75">
      <c r="A60" s="768" t="s">
        <v>3326</v>
      </c>
      <c r="B60" s="734" t="s">
        <v>3327</v>
      </c>
      <c r="C60" s="437">
        <v>1106.25</v>
      </c>
    </row>
    <row r="61" spans="1:3" ht="18.75">
      <c r="A61" s="768" t="s">
        <v>3328</v>
      </c>
      <c r="B61" s="734" t="s">
        <v>3329</v>
      </c>
      <c r="C61" s="437">
        <v>1106.25</v>
      </c>
    </row>
    <row r="62" spans="1:3" ht="18.75">
      <c r="A62" s="768" t="s">
        <v>3330</v>
      </c>
      <c r="B62" s="734" t="s">
        <v>3331</v>
      </c>
      <c r="C62" s="437">
        <v>1106.25</v>
      </c>
    </row>
    <row r="63" spans="1:3" ht="18.75">
      <c r="A63" s="768" t="s">
        <v>3332</v>
      </c>
      <c r="B63" s="734" t="s">
        <v>3333</v>
      </c>
      <c r="C63" s="437">
        <v>1106.25</v>
      </c>
    </row>
    <row r="64" spans="1:3" ht="18.75">
      <c r="A64" s="768" t="s">
        <v>3334</v>
      </c>
      <c r="B64" s="734" t="s">
        <v>3335</v>
      </c>
      <c r="C64" s="437">
        <v>1106.25</v>
      </c>
    </row>
    <row r="65" spans="1:3" ht="18.75">
      <c r="A65" s="768" t="s">
        <v>3336</v>
      </c>
      <c r="B65" s="734" t="s">
        <v>3337</v>
      </c>
      <c r="C65" s="437">
        <v>1106.25</v>
      </c>
    </row>
    <row r="66" spans="1:3" ht="18.75">
      <c r="A66" s="768" t="s">
        <v>3338</v>
      </c>
      <c r="B66" s="734" t="s">
        <v>3339</v>
      </c>
      <c r="C66" s="437">
        <v>1106.25</v>
      </c>
    </row>
    <row r="67" spans="1:3" ht="18.75">
      <c r="A67" s="768" t="s">
        <v>3340</v>
      </c>
      <c r="B67" s="734" t="s">
        <v>3341</v>
      </c>
      <c r="C67" s="437">
        <v>1106.25</v>
      </c>
    </row>
    <row r="68" spans="1:3" ht="18.75">
      <c r="A68" s="768" t="s">
        <v>3342</v>
      </c>
      <c r="B68" s="734" t="s">
        <v>3343</v>
      </c>
      <c r="C68" s="437">
        <v>1106.25</v>
      </c>
    </row>
    <row r="69" spans="1:3" ht="18.75">
      <c r="A69" s="768" t="s">
        <v>3344</v>
      </c>
      <c r="B69" s="734" t="s">
        <v>3345</v>
      </c>
      <c r="C69" s="437">
        <v>1106.25</v>
      </c>
    </row>
    <row r="70" spans="1:3" ht="18.75">
      <c r="A70" s="768" t="s">
        <v>3346</v>
      </c>
      <c r="B70" s="734" t="s">
        <v>3347</v>
      </c>
      <c r="C70" s="437">
        <v>1106.25</v>
      </c>
    </row>
    <row r="71" spans="1:3" ht="18.75">
      <c r="A71" s="768" t="s">
        <v>3348</v>
      </c>
      <c r="B71" s="734" t="s">
        <v>3349</v>
      </c>
      <c r="C71" s="437">
        <v>1106.25</v>
      </c>
    </row>
    <row r="72" spans="1:3" ht="18.75">
      <c r="A72" s="768" t="s">
        <v>3350</v>
      </c>
      <c r="B72" s="734" t="s">
        <v>3351</v>
      </c>
      <c r="C72" s="437">
        <v>1106.25</v>
      </c>
    </row>
    <row r="73" spans="1:3" ht="18.75">
      <c r="A73" s="770"/>
      <c r="B73" s="736" t="s">
        <v>338</v>
      </c>
      <c r="C73" s="771">
        <v>4440.3</v>
      </c>
    </row>
    <row r="74" spans="1:3" ht="18.75">
      <c r="A74" s="768" t="s">
        <v>3457</v>
      </c>
      <c r="B74" s="737" t="s">
        <v>3458</v>
      </c>
      <c r="C74" s="437">
        <v>4440.3</v>
      </c>
    </row>
    <row r="75" spans="1:3" ht="18.75">
      <c r="A75" s="768" t="s">
        <v>3459</v>
      </c>
      <c r="B75" s="737" t="s">
        <v>3460</v>
      </c>
      <c r="C75" s="437">
        <v>4440.3</v>
      </c>
    </row>
    <row r="76" spans="1:3" ht="37.5">
      <c r="A76" s="768" t="s">
        <v>3461</v>
      </c>
      <c r="B76" s="737" t="s">
        <v>3462</v>
      </c>
      <c r="C76" s="437">
        <v>4440.3</v>
      </c>
    </row>
    <row r="77" spans="1:3" ht="18.75">
      <c r="A77" s="768" t="s">
        <v>3463</v>
      </c>
      <c r="B77" s="737" t="s">
        <v>3464</v>
      </c>
      <c r="C77" s="437">
        <v>4440.3</v>
      </c>
    </row>
    <row r="78" spans="1:3" ht="37.5">
      <c r="A78" s="768" t="s">
        <v>3465</v>
      </c>
      <c r="B78" s="737" t="s">
        <v>3466</v>
      </c>
      <c r="C78" s="437">
        <v>4440.3</v>
      </c>
    </row>
    <row r="79" spans="1:3" ht="18.75">
      <c r="A79" s="768" t="s">
        <v>3467</v>
      </c>
      <c r="B79" s="737" t="s">
        <v>3468</v>
      </c>
      <c r="C79" s="437">
        <v>4440.3</v>
      </c>
    </row>
    <row r="80" spans="1:3" ht="37.5">
      <c r="A80" s="768" t="s">
        <v>3469</v>
      </c>
      <c r="B80" s="737" t="s">
        <v>3470</v>
      </c>
      <c r="C80" s="437">
        <v>4440.3</v>
      </c>
    </row>
    <row r="81" spans="1:3" ht="18.75">
      <c r="A81" s="768" t="s">
        <v>3471</v>
      </c>
      <c r="B81" s="737" t="s">
        <v>3472</v>
      </c>
      <c r="C81" s="437">
        <v>4440.3</v>
      </c>
    </row>
    <row r="82" spans="1:3" ht="18.75">
      <c r="A82" s="768" t="s">
        <v>3473</v>
      </c>
      <c r="B82" s="737" t="s">
        <v>3474</v>
      </c>
      <c r="C82" s="437">
        <v>4440.3</v>
      </c>
    </row>
    <row r="83" spans="1:3" ht="18.75">
      <c r="A83" s="768" t="s">
        <v>3475</v>
      </c>
      <c r="B83" s="737" t="s">
        <v>3476</v>
      </c>
      <c r="C83" s="437">
        <v>4440.3</v>
      </c>
    </row>
    <row r="84" spans="1:3" ht="18.75">
      <c r="A84" s="768" t="s">
        <v>3477</v>
      </c>
      <c r="B84" s="737" t="s">
        <v>3478</v>
      </c>
      <c r="C84" s="437">
        <v>4440.3</v>
      </c>
    </row>
    <row r="85" spans="1:3" ht="20.25" customHeight="1">
      <c r="A85" s="768" t="s">
        <v>3479</v>
      </c>
      <c r="B85" s="737" t="s">
        <v>3480</v>
      </c>
      <c r="C85" s="437">
        <v>4440.3</v>
      </c>
    </row>
    <row r="86" spans="1:3" ht="18.75">
      <c r="A86" s="768" t="s">
        <v>3481</v>
      </c>
      <c r="B86" s="737" t="s">
        <v>3482</v>
      </c>
      <c r="C86" s="437">
        <v>4440.3</v>
      </c>
    </row>
    <row r="87" spans="1:3" ht="18.75">
      <c r="A87" s="768" t="s">
        <v>3483</v>
      </c>
      <c r="B87" s="737" t="s">
        <v>3484</v>
      </c>
      <c r="C87" s="437">
        <v>4440.3</v>
      </c>
    </row>
    <row r="88" spans="1:3" ht="18.75">
      <c r="A88" s="768" t="s">
        <v>3485</v>
      </c>
      <c r="B88" s="737" t="s">
        <v>3486</v>
      </c>
      <c r="C88" s="437">
        <v>4440.3</v>
      </c>
    </row>
    <row r="89" spans="1:3" ht="18.75">
      <c r="A89" s="768" t="s">
        <v>3487</v>
      </c>
      <c r="B89" s="737" t="s">
        <v>3488</v>
      </c>
      <c r="C89" s="437">
        <v>4440.3</v>
      </c>
    </row>
    <row r="90" spans="1:3" ht="18.75">
      <c r="A90" s="768" t="s">
        <v>3489</v>
      </c>
      <c r="B90" s="737" t="s">
        <v>3490</v>
      </c>
      <c r="C90" s="437">
        <v>4440.3</v>
      </c>
    </row>
    <row r="91" spans="1:3" ht="18.75">
      <c r="A91" s="768" t="s">
        <v>3491</v>
      </c>
      <c r="B91" s="737" t="s">
        <v>3492</v>
      </c>
      <c r="C91" s="437">
        <v>4440.3</v>
      </c>
    </row>
    <row r="92" spans="1:3" ht="18.75">
      <c r="A92" s="768" t="s">
        <v>3493</v>
      </c>
      <c r="B92" s="737" t="s">
        <v>3494</v>
      </c>
      <c r="C92" s="437">
        <v>4440.3</v>
      </c>
    </row>
    <row r="93" spans="1:3" ht="18.75">
      <c r="A93" s="768" t="s">
        <v>3495</v>
      </c>
      <c r="B93" s="737" t="s">
        <v>3496</v>
      </c>
      <c r="C93" s="437">
        <v>4440.3</v>
      </c>
    </row>
    <row r="94" spans="1:3" ht="18.75">
      <c r="A94" s="768" t="s">
        <v>3497</v>
      </c>
      <c r="B94" s="737" t="s">
        <v>3498</v>
      </c>
      <c r="C94" s="437">
        <v>4440.3</v>
      </c>
    </row>
    <row r="95" spans="1:3" ht="37.5">
      <c r="A95" s="768" t="s">
        <v>3499</v>
      </c>
      <c r="B95" s="737" t="s">
        <v>3500</v>
      </c>
      <c r="C95" s="437">
        <v>4440.3</v>
      </c>
    </row>
    <row r="96" spans="1:3" ht="18.75">
      <c r="A96" s="768" t="s">
        <v>3501</v>
      </c>
      <c r="B96" s="737" t="s">
        <v>3502</v>
      </c>
      <c r="C96" s="437">
        <v>4440.3</v>
      </c>
    </row>
    <row r="97" spans="1:3" ht="18.75">
      <c r="A97" s="768" t="s">
        <v>3503</v>
      </c>
      <c r="B97" s="737" t="s">
        <v>3504</v>
      </c>
      <c r="C97" s="437">
        <v>4440.3</v>
      </c>
    </row>
    <row r="98" spans="1:3" ht="18.75">
      <c r="A98" s="768" t="s">
        <v>3505</v>
      </c>
      <c r="B98" s="737" t="s">
        <v>3506</v>
      </c>
      <c r="C98" s="437">
        <v>4440.3</v>
      </c>
    </row>
    <row r="99" spans="1:3" ht="18.75">
      <c r="A99" s="768" t="s">
        <v>3507</v>
      </c>
      <c r="B99" s="737" t="s">
        <v>3508</v>
      </c>
      <c r="C99" s="437">
        <v>4440.3</v>
      </c>
    </row>
    <row r="100" spans="1:3" ht="18.75">
      <c r="A100" s="768" t="s">
        <v>3509</v>
      </c>
      <c r="B100" s="737" t="s">
        <v>3510</v>
      </c>
      <c r="C100" s="437">
        <v>4440.3</v>
      </c>
    </row>
    <row r="101" spans="1:3" ht="18.75">
      <c r="A101" s="768" t="s">
        <v>3511</v>
      </c>
      <c r="B101" s="737" t="s">
        <v>3512</v>
      </c>
      <c r="C101" s="437">
        <v>4440.3</v>
      </c>
    </row>
    <row r="102" spans="1:3" ht="18.75">
      <c r="A102" s="768" t="s">
        <v>3513</v>
      </c>
      <c r="B102" s="737" t="s">
        <v>3514</v>
      </c>
      <c r="C102" s="437">
        <v>4440.3</v>
      </c>
    </row>
    <row r="103" spans="1:3" ht="18.75">
      <c r="A103" s="768" t="s">
        <v>3515</v>
      </c>
      <c r="B103" s="737" t="s">
        <v>3516</v>
      </c>
      <c r="C103" s="437">
        <v>4440.3</v>
      </c>
    </row>
    <row r="104" spans="1:3" ht="20.25" customHeight="1">
      <c r="A104" s="768" t="s">
        <v>3517</v>
      </c>
      <c r="B104" s="737" t="s">
        <v>3518</v>
      </c>
      <c r="C104" s="437">
        <v>4440.3</v>
      </c>
    </row>
    <row r="105" spans="1:3" ht="18.75">
      <c r="A105" s="768" t="s">
        <v>3519</v>
      </c>
      <c r="B105" s="737" t="s">
        <v>3520</v>
      </c>
      <c r="C105" s="437">
        <v>4440.3</v>
      </c>
    </row>
    <row r="106" spans="1:3" ht="18.75">
      <c r="A106" s="768" t="s">
        <v>3521</v>
      </c>
      <c r="B106" s="737" t="s">
        <v>3522</v>
      </c>
      <c r="C106" s="437">
        <v>4440.3</v>
      </c>
    </row>
    <row r="107" spans="1:3" ht="18.75">
      <c r="A107" s="768"/>
      <c r="B107" s="734"/>
      <c r="C107" s="437"/>
    </row>
    <row r="108" spans="1:3" ht="18.75">
      <c r="A108" s="770"/>
      <c r="B108" s="736" t="s">
        <v>335</v>
      </c>
      <c r="C108" s="771">
        <v>1301.2</v>
      </c>
    </row>
    <row r="109" spans="1:3" ht="18.75">
      <c r="A109" s="768" t="s">
        <v>3352</v>
      </c>
      <c r="B109" s="734" t="s">
        <v>3353</v>
      </c>
      <c r="C109" s="437">
        <v>1301.2</v>
      </c>
    </row>
    <row r="110" spans="1:3" ht="18.75">
      <c r="A110" s="768" t="s">
        <v>3354</v>
      </c>
      <c r="B110" s="734" t="s">
        <v>3355</v>
      </c>
      <c r="C110" s="437">
        <v>1301.2</v>
      </c>
    </row>
    <row r="111" spans="1:3" ht="18.75">
      <c r="A111" s="768" t="s">
        <v>3356</v>
      </c>
      <c r="B111" s="734" t="s">
        <v>3357</v>
      </c>
      <c r="C111" s="437">
        <v>1301.2</v>
      </c>
    </row>
    <row r="112" spans="1:3" ht="18.75">
      <c r="A112" s="768" t="s">
        <v>3358</v>
      </c>
      <c r="B112" s="734" t="s">
        <v>3359</v>
      </c>
      <c r="C112" s="437">
        <v>1301.2</v>
      </c>
    </row>
    <row r="113" spans="1:3" ht="18.75">
      <c r="A113" s="768" t="s">
        <v>3360</v>
      </c>
      <c r="B113" s="734" t="s">
        <v>3361</v>
      </c>
      <c r="C113" s="437">
        <v>1301.2</v>
      </c>
    </row>
    <row r="114" spans="1:3" ht="18.75">
      <c r="A114" s="768" t="s">
        <v>3362</v>
      </c>
      <c r="B114" s="734" t="s">
        <v>3363</v>
      </c>
      <c r="C114" s="437">
        <v>1301.2</v>
      </c>
    </row>
    <row r="115" spans="1:3" ht="18.75">
      <c r="A115" s="768" t="s">
        <v>3364</v>
      </c>
      <c r="B115" s="734" t="s">
        <v>3365</v>
      </c>
      <c r="C115" s="437">
        <v>1301.2</v>
      </c>
    </row>
    <row r="116" spans="1:3" ht="18.75">
      <c r="A116" s="768" t="s">
        <v>3366</v>
      </c>
      <c r="B116" s="734" t="s">
        <v>3367</v>
      </c>
      <c r="C116" s="437">
        <v>1301.2</v>
      </c>
    </row>
    <row r="117" spans="1:3" ht="18.75">
      <c r="A117" s="768" t="s">
        <v>3368</v>
      </c>
      <c r="B117" s="734" t="s">
        <v>3369</v>
      </c>
      <c r="C117" s="437">
        <v>1301.2</v>
      </c>
    </row>
    <row r="118" spans="1:3" ht="18.75">
      <c r="A118" s="768" t="s">
        <v>3370</v>
      </c>
      <c r="B118" s="734" t="s">
        <v>3371</v>
      </c>
      <c r="C118" s="437">
        <v>1301.2</v>
      </c>
    </row>
    <row r="119" spans="1:3" ht="18.75">
      <c r="A119" s="768" t="s">
        <v>3372</v>
      </c>
      <c r="B119" s="734" t="s">
        <v>3373</v>
      </c>
      <c r="C119" s="437">
        <v>1301.2</v>
      </c>
    </row>
    <row r="120" spans="1:3" ht="18.75">
      <c r="A120" s="768" t="s">
        <v>3374</v>
      </c>
      <c r="B120" s="734" t="s">
        <v>3375</v>
      </c>
      <c r="C120" s="437">
        <v>1301.2</v>
      </c>
    </row>
    <row r="121" spans="1:3" ht="18.75">
      <c r="A121" s="768" t="s">
        <v>3376</v>
      </c>
      <c r="B121" s="734" t="s">
        <v>3377</v>
      </c>
      <c r="C121" s="437">
        <v>1301.2</v>
      </c>
    </row>
    <row r="122" spans="1:3" ht="18.75">
      <c r="A122" s="768" t="s">
        <v>3378</v>
      </c>
      <c r="B122" s="734" t="s">
        <v>3379</v>
      </c>
      <c r="C122" s="437">
        <v>1301.2</v>
      </c>
    </row>
    <row r="123" spans="1:3" ht="18.75">
      <c r="A123" s="768" t="s">
        <v>3380</v>
      </c>
      <c r="B123" s="734" t="s">
        <v>3381</v>
      </c>
      <c r="C123" s="437">
        <v>1301.2</v>
      </c>
    </row>
    <row r="124" spans="1:3" ht="18.75">
      <c r="A124" s="768" t="s">
        <v>3382</v>
      </c>
      <c r="B124" s="734" t="s">
        <v>3383</v>
      </c>
      <c r="C124" s="437">
        <v>1301.2</v>
      </c>
    </row>
    <row r="125" spans="1:3" ht="18.75">
      <c r="A125" s="768" t="s">
        <v>3384</v>
      </c>
      <c r="B125" s="734" t="s">
        <v>3385</v>
      </c>
      <c r="C125" s="437">
        <v>1301.2</v>
      </c>
    </row>
    <row r="126" spans="1:3" ht="18.75">
      <c r="A126" s="768" t="s">
        <v>3386</v>
      </c>
      <c r="B126" s="734" t="s">
        <v>3387</v>
      </c>
      <c r="C126" s="437">
        <v>1301.2</v>
      </c>
    </row>
    <row r="127" spans="1:3" ht="18.75">
      <c r="A127" s="768" t="s">
        <v>3388</v>
      </c>
      <c r="B127" s="734" t="s">
        <v>3389</v>
      </c>
      <c r="C127" s="437">
        <v>1301.2</v>
      </c>
    </row>
    <row r="128" spans="1:3" ht="18.75">
      <c r="A128" s="768" t="s">
        <v>3390</v>
      </c>
      <c r="B128" s="734" t="s">
        <v>3391</v>
      </c>
      <c r="C128" s="437">
        <v>1301.2</v>
      </c>
    </row>
    <row r="129" spans="1:3" ht="18.75">
      <c r="A129" s="768" t="s">
        <v>3392</v>
      </c>
      <c r="B129" s="734" t="s">
        <v>3393</v>
      </c>
      <c r="C129" s="437">
        <v>1301.2</v>
      </c>
    </row>
    <row r="130" spans="1:3" ht="18.75">
      <c r="A130" s="768" t="s">
        <v>3394</v>
      </c>
      <c r="B130" s="734" t="s">
        <v>3395</v>
      </c>
      <c r="C130" s="437">
        <v>1301.2</v>
      </c>
    </row>
    <row r="131" spans="1:3" ht="18.75">
      <c r="A131" s="768" t="s">
        <v>3396</v>
      </c>
      <c r="B131" s="734" t="s">
        <v>3598</v>
      </c>
      <c r="C131" s="437">
        <v>1301.2</v>
      </c>
    </row>
    <row r="132" spans="1:3" ht="18.75">
      <c r="A132" s="768" t="s">
        <v>3397</v>
      </c>
      <c r="B132" s="734" t="s">
        <v>3398</v>
      </c>
      <c r="C132" s="437">
        <v>1301.2</v>
      </c>
    </row>
    <row r="133" spans="1:3" ht="18.75">
      <c r="A133" s="768" t="s">
        <v>3399</v>
      </c>
      <c r="B133" s="734" t="s">
        <v>3400</v>
      </c>
      <c r="C133" s="437">
        <v>1301.2</v>
      </c>
    </row>
    <row r="134" spans="1:3" ht="18.75">
      <c r="A134" s="768" t="s">
        <v>3401</v>
      </c>
      <c r="B134" s="734" t="s">
        <v>3402</v>
      </c>
      <c r="C134" s="437">
        <v>1301.2</v>
      </c>
    </row>
    <row r="135" spans="1:3" ht="18.75">
      <c r="A135" s="768" t="s">
        <v>3403</v>
      </c>
      <c r="B135" s="734" t="s">
        <v>3404</v>
      </c>
      <c r="C135" s="437">
        <v>1301.2</v>
      </c>
    </row>
    <row r="136" spans="1:3" ht="18.75">
      <c r="A136" s="768" t="s">
        <v>3405</v>
      </c>
      <c r="B136" s="734" t="s">
        <v>3406</v>
      </c>
      <c r="C136" s="437">
        <v>1301.2</v>
      </c>
    </row>
    <row r="137" spans="1:3" ht="18.75">
      <c r="A137" s="768" t="s">
        <v>3407</v>
      </c>
      <c r="B137" s="734" t="s">
        <v>3408</v>
      </c>
      <c r="C137" s="437">
        <v>1301.2</v>
      </c>
    </row>
    <row r="138" spans="1:3" ht="18.75">
      <c r="A138" s="768" t="s">
        <v>3409</v>
      </c>
      <c r="B138" s="734" t="s">
        <v>3410</v>
      </c>
      <c r="C138" s="437">
        <v>1301.2</v>
      </c>
    </row>
    <row r="139" spans="1:3" ht="18.75">
      <c r="A139" s="768" t="s">
        <v>3411</v>
      </c>
      <c r="B139" s="734" t="s">
        <v>3412</v>
      </c>
      <c r="C139" s="437">
        <v>1301.2</v>
      </c>
    </row>
    <row r="140" spans="1:3" ht="18.75">
      <c r="A140" s="768" t="s">
        <v>3413</v>
      </c>
      <c r="B140" s="734" t="s">
        <v>3414</v>
      </c>
      <c r="C140" s="437">
        <v>1301.2</v>
      </c>
    </row>
    <row r="141" spans="1:3" ht="18.75">
      <c r="A141" s="768" t="s">
        <v>3415</v>
      </c>
      <c r="B141" s="734" t="s">
        <v>3416</v>
      </c>
      <c r="C141" s="437">
        <v>1301.2</v>
      </c>
    </row>
    <row r="142" spans="1:3" ht="18.75">
      <c r="A142" s="768" t="s">
        <v>3417</v>
      </c>
      <c r="B142" s="734" t="s">
        <v>3418</v>
      </c>
      <c r="C142" s="437">
        <v>1301.2</v>
      </c>
    </row>
    <row r="143" spans="1:3" ht="18.75">
      <c r="A143" s="768" t="s">
        <v>3419</v>
      </c>
      <c r="B143" s="734" t="s">
        <v>3420</v>
      </c>
      <c r="C143" s="437">
        <v>1301.2</v>
      </c>
    </row>
    <row r="144" spans="1:3" ht="18.75">
      <c r="A144" s="768" t="s">
        <v>3421</v>
      </c>
      <c r="B144" s="734" t="s">
        <v>3422</v>
      </c>
      <c r="C144" s="437">
        <v>1301.2</v>
      </c>
    </row>
    <row r="145" spans="1:3" ht="18.75">
      <c r="A145" s="768" t="s">
        <v>3423</v>
      </c>
      <c r="B145" s="734" t="s">
        <v>3424</v>
      </c>
      <c r="C145" s="437">
        <v>1301.2</v>
      </c>
    </row>
    <row r="146" spans="1:3" ht="18.75">
      <c r="A146" s="768" t="s">
        <v>3425</v>
      </c>
      <c r="B146" s="734" t="s">
        <v>3426</v>
      </c>
      <c r="C146" s="437">
        <v>1301.2</v>
      </c>
    </row>
    <row r="147" spans="1:3" ht="18.75">
      <c r="A147" s="768" t="s">
        <v>3427</v>
      </c>
      <c r="B147" s="734" t="s">
        <v>3428</v>
      </c>
      <c r="C147" s="437">
        <v>1301.2</v>
      </c>
    </row>
    <row r="148" spans="1:3" ht="18.75">
      <c r="A148" s="768" t="s">
        <v>3429</v>
      </c>
      <c r="B148" s="734" t="s">
        <v>3430</v>
      </c>
      <c r="C148" s="437">
        <v>1301.2</v>
      </c>
    </row>
    <row r="149" spans="1:3" ht="18.75">
      <c r="A149" s="768" t="s">
        <v>3431</v>
      </c>
      <c r="B149" s="734" t="s">
        <v>3432</v>
      </c>
      <c r="C149" s="437">
        <v>1301.2</v>
      </c>
    </row>
    <row r="150" spans="1:3" ht="18.75">
      <c r="A150" s="768" t="s">
        <v>3433</v>
      </c>
      <c r="B150" s="734" t="s">
        <v>3434</v>
      </c>
      <c r="C150" s="437">
        <v>1301.2</v>
      </c>
    </row>
    <row r="151" spans="1:3" ht="18.75">
      <c r="A151" s="768" t="s">
        <v>3435</v>
      </c>
      <c r="B151" s="734" t="s">
        <v>3436</v>
      </c>
      <c r="C151" s="437">
        <v>1301.2</v>
      </c>
    </row>
    <row r="152" spans="1:3" ht="18.75">
      <c r="A152" s="768" t="s">
        <v>3437</v>
      </c>
      <c r="B152" s="734" t="s">
        <v>3438</v>
      </c>
      <c r="C152" s="437">
        <v>1301.2</v>
      </c>
    </row>
    <row r="153" spans="1:3" ht="18.75">
      <c r="A153" s="768" t="s">
        <v>3439</v>
      </c>
      <c r="B153" s="734" t="s">
        <v>3440</v>
      </c>
      <c r="C153" s="437">
        <v>1301.2</v>
      </c>
    </row>
    <row r="154" spans="1:3" ht="18.75">
      <c r="A154" s="768" t="s">
        <v>3441</v>
      </c>
      <c r="B154" s="734" t="s">
        <v>3442</v>
      </c>
      <c r="C154" s="437">
        <v>1301.2</v>
      </c>
    </row>
    <row r="155" spans="1:3" ht="18.75">
      <c r="A155" s="768" t="s">
        <v>3443</v>
      </c>
      <c r="B155" s="734" t="s">
        <v>3444</v>
      </c>
      <c r="C155" s="437">
        <v>1301.2</v>
      </c>
    </row>
    <row r="156" spans="1:3" ht="18.75">
      <c r="A156" s="768" t="s">
        <v>3445</v>
      </c>
      <c r="B156" s="734" t="s">
        <v>3446</v>
      </c>
      <c r="C156" s="437">
        <v>1301.2</v>
      </c>
    </row>
    <row r="157" spans="1:3" ht="18.75">
      <c r="A157" s="768" t="s">
        <v>3447</v>
      </c>
      <c r="B157" s="734" t="s">
        <v>3448</v>
      </c>
      <c r="C157" s="437">
        <v>1301.2</v>
      </c>
    </row>
    <row r="158" spans="1:3" ht="18.75">
      <c r="A158" s="768" t="s">
        <v>3449</v>
      </c>
      <c r="B158" s="734" t="s">
        <v>3450</v>
      </c>
      <c r="C158" s="437">
        <v>1301.2</v>
      </c>
    </row>
    <row r="159" spans="1:3" ht="18.75">
      <c r="A159" s="768" t="s">
        <v>3451</v>
      </c>
      <c r="B159" s="734" t="s">
        <v>3452</v>
      </c>
      <c r="C159" s="437">
        <v>1301.2</v>
      </c>
    </row>
    <row r="160" spans="1:3" ht="18.75">
      <c r="A160" s="768" t="s">
        <v>3453</v>
      </c>
      <c r="B160" s="734" t="s">
        <v>3454</v>
      </c>
      <c r="C160" s="437">
        <v>1301.2</v>
      </c>
    </row>
    <row r="161" spans="1:3" ht="18.75">
      <c r="A161" s="768" t="s">
        <v>3455</v>
      </c>
      <c r="B161" s="734" t="s">
        <v>3456</v>
      </c>
      <c r="C161" s="437">
        <v>1301.2</v>
      </c>
    </row>
    <row r="162" spans="1:3" ht="18.75">
      <c r="A162" s="770"/>
      <c r="B162" s="736" t="s">
        <v>336</v>
      </c>
      <c r="C162" s="771">
        <v>5221.7</v>
      </c>
    </row>
    <row r="163" spans="1:3" ht="18.75">
      <c r="A163" s="768" t="s">
        <v>3523</v>
      </c>
      <c r="B163" s="734" t="s">
        <v>3524</v>
      </c>
      <c r="C163" s="437">
        <v>5221.7</v>
      </c>
    </row>
    <row r="164" spans="1:3" ht="18.75">
      <c r="A164" s="768" t="s">
        <v>3525</v>
      </c>
      <c r="B164" s="734" t="s">
        <v>3526</v>
      </c>
      <c r="C164" s="437">
        <v>5221.7</v>
      </c>
    </row>
    <row r="165" spans="1:3" ht="18.75">
      <c r="A165" s="768" t="s">
        <v>3527</v>
      </c>
      <c r="B165" s="734" t="s">
        <v>3528</v>
      </c>
      <c r="C165" s="437">
        <v>5221.7</v>
      </c>
    </row>
    <row r="166" spans="1:3" ht="18.75">
      <c r="A166" s="768" t="s">
        <v>3529</v>
      </c>
      <c r="B166" s="734" t="s">
        <v>3530</v>
      </c>
      <c r="C166" s="437">
        <v>5221.7</v>
      </c>
    </row>
    <row r="167" spans="1:3" ht="18.75">
      <c r="A167" s="768" t="s">
        <v>3531</v>
      </c>
      <c r="B167" s="734" t="s">
        <v>3532</v>
      </c>
      <c r="C167" s="437">
        <v>5221.7</v>
      </c>
    </row>
    <row r="168" spans="1:3" ht="18.75">
      <c r="A168" s="768" t="s">
        <v>3533</v>
      </c>
      <c r="B168" s="734" t="s">
        <v>3534</v>
      </c>
      <c r="C168" s="437">
        <v>5221.7</v>
      </c>
    </row>
    <row r="169" spans="1:3" ht="18.75">
      <c r="A169" s="768" t="s">
        <v>3535</v>
      </c>
      <c r="B169" s="734" t="s">
        <v>3536</v>
      </c>
      <c r="C169" s="437">
        <v>5221.7</v>
      </c>
    </row>
    <row r="170" spans="1:3" ht="18.75">
      <c r="A170" s="768" t="s">
        <v>3537</v>
      </c>
      <c r="B170" s="734" t="s">
        <v>3538</v>
      </c>
      <c r="C170" s="437">
        <v>5221.7</v>
      </c>
    </row>
    <row r="171" spans="1:3" ht="18.75">
      <c r="A171" s="768" t="s">
        <v>3539</v>
      </c>
      <c r="B171" s="734" t="s">
        <v>3540</v>
      </c>
      <c r="C171" s="437">
        <v>5221.7</v>
      </c>
    </row>
    <row r="172" spans="1:3" ht="18.75">
      <c r="A172" s="768" t="s">
        <v>3541</v>
      </c>
      <c r="B172" s="734" t="s">
        <v>3599</v>
      </c>
      <c r="C172" s="437">
        <v>5221.7</v>
      </c>
    </row>
    <row r="173" spans="1:3" ht="18.75">
      <c r="A173" s="768" t="s">
        <v>3542</v>
      </c>
      <c r="B173" s="734" t="s">
        <v>3543</v>
      </c>
      <c r="C173" s="437">
        <v>5221.7</v>
      </c>
    </row>
    <row r="174" spans="1:3" ht="18.75">
      <c r="A174" s="768" t="s">
        <v>3544</v>
      </c>
      <c r="B174" s="734" t="s">
        <v>3545</v>
      </c>
      <c r="C174" s="437">
        <v>5221.7</v>
      </c>
    </row>
    <row r="175" spans="1:3" ht="18.75">
      <c r="A175" s="768" t="s">
        <v>3546</v>
      </c>
      <c r="B175" s="734" t="s">
        <v>3547</v>
      </c>
      <c r="C175" s="437">
        <v>5221.7</v>
      </c>
    </row>
    <row r="176" spans="1:3" ht="18.75">
      <c r="A176" s="768" t="s">
        <v>3548</v>
      </c>
      <c r="B176" s="734" t="s">
        <v>3549</v>
      </c>
      <c r="C176" s="437">
        <v>5221.7</v>
      </c>
    </row>
    <row r="177" spans="1:3" ht="18.75">
      <c r="A177" s="768" t="s">
        <v>3550</v>
      </c>
      <c r="B177" s="734" t="s">
        <v>3551</v>
      </c>
      <c r="C177" s="437">
        <v>5221.7</v>
      </c>
    </row>
    <row r="178" spans="1:3" ht="18.75">
      <c r="A178" s="768" t="s">
        <v>3552</v>
      </c>
      <c r="B178" s="734" t="s">
        <v>3553</v>
      </c>
      <c r="C178" s="437">
        <v>5221.7</v>
      </c>
    </row>
    <row r="179" spans="1:3" ht="18.75">
      <c r="A179" s="768" t="s">
        <v>3554</v>
      </c>
      <c r="B179" s="734" t="s">
        <v>3555</v>
      </c>
      <c r="C179" s="437">
        <v>5221.7</v>
      </c>
    </row>
    <row r="180" spans="1:3" ht="18.75">
      <c r="A180" s="768" t="s">
        <v>3556</v>
      </c>
      <c r="B180" s="734" t="s">
        <v>3557</v>
      </c>
      <c r="C180" s="437">
        <v>5221.7</v>
      </c>
    </row>
    <row r="181" spans="1:3" ht="18.75">
      <c r="A181" s="768" t="s">
        <v>3558</v>
      </c>
      <c r="B181" s="734" t="s">
        <v>3559</v>
      </c>
      <c r="C181" s="437">
        <v>5221.7</v>
      </c>
    </row>
    <row r="182" spans="1:3" ht="18.75">
      <c r="A182" s="768" t="s">
        <v>3560</v>
      </c>
      <c r="B182" s="734" t="s">
        <v>3561</v>
      </c>
      <c r="C182" s="437">
        <v>5221.7</v>
      </c>
    </row>
    <row r="183" spans="1:3" ht="18.75">
      <c r="A183" s="768" t="s">
        <v>3562</v>
      </c>
      <c r="B183" s="734" t="s">
        <v>3563</v>
      </c>
      <c r="C183" s="437">
        <v>5221.7</v>
      </c>
    </row>
    <row r="184" spans="1:3" ht="18.75">
      <c r="A184" s="768" t="s">
        <v>3564</v>
      </c>
      <c r="B184" s="734" t="s">
        <v>3565</v>
      </c>
      <c r="C184" s="437">
        <v>5221.7</v>
      </c>
    </row>
    <row r="185" spans="1:3" ht="18.75">
      <c r="A185" s="768" t="s">
        <v>3566</v>
      </c>
      <c r="B185" s="734" t="s">
        <v>3567</v>
      </c>
      <c r="C185" s="437">
        <v>5221.7</v>
      </c>
    </row>
    <row r="186" spans="1:3" ht="18.75">
      <c r="A186" s="768" t="s">
        <v>3568</v>
      </c>
      <c r="B186" s="734" t="s">
        <v>3569</v>
      </c>
      <c r="C186" s="437">
        <v>5221.7</v>
      </c>
    </row>
    <row r="187" spans="1:3" ht="18.75">
      <c r="A187" s="768" t="s">
        <v>3570</v>
      </c>
      <c r="B187" s="734" t="s">
        <v>3571</v>
      </c>
      <c r="C187" s="437">
        <v>5221.7</v>
      </c>
    </row>
    <row r="188" spans="1:3" ht="18.75">
      <c r="A188" s="768" t="s">
        <v>3572</v>
      </c>
      <c r="B188" s="734" t="s">
        <v>3573</v>
      </c>
      <c r="C188" s="437">
        <v>5221.7</v>
      </c>
    </row>
    <row r="189" spans="1:3" ht="18.75">
      <c r="A189" s="768" t="s">
        <v>3574</v>
      </c>
      <c r="B189" s="734" t="s">
        <v>3530</v>
      </c>
      <c r="C189" s="437">
        <v>5221.7</v>
      </c>
    </row>
    <row r="190" spans="1:3" ht="18.75">
      <c r="A190" s="768" t="s">
        <v>3575</v>
      </c>
      <c r="B190" s="734" t="s">
        <v>3576</v>
      </c>
      <c r="C190" s="437">
        <v>5221.7</v>
      </c>
    </row>
    <row r="191" spans="1:3" ht="18.75">
      <c r="A191" s="768" t="s">
        <v>3577</v>
      </c>
      <c r="B191" s="734" t="s">
        <v>3578</v>
      </c>
      <c r="C191" s="437">
        <v>5221.7</v>
      </c>
    </row>
    <row r="192" spans="1:3" ht="18.75">
      <c r="A192" s="768" t="s">
        <v>2428</v>
      </c>
      <c r="B192" s="734" t="s">
        <v>2429</v>
      </c>
      <c r="C192" s="437">
        <v>470</v>
      </c>
    </row>
    <row r="193" spans="1:3" ht="18.75">
      <c r="A193" s="768"/>
      <c r="B193" s="734"/>
      <c r="C193" s="437"/>
    </row>
    <row r="194" spans="1:3" ht="18.75">
      <c r="A194" s="768" t="s">
        <v>468</v>
      </c>
      <c r="B194" s="734" t="s">
        <v>339</v>
      </c>
      <c r="C194" s="769">
        <v>1010</v>
      </c>
    </row>
    <row r="195" spans="1:3" ht="18.75">
      <c r="A195" s="768" t="s">
        <v>469</v>
      </c>
      <c r="B195" s="734" t="s">
        <v>319</v>
      </c>
      <c r="C195" s="769">
        <v>3500</v>
      </c>
    </row>
    <row r="196" spans="1:3" ht="18.75">
      <c r="A196" s="768"/>
      <c r="B196" s="735" t="s">
        <v>318</v>
      </c>
      <c r="C196" s="437"/>
    </row>
    <row r="197" spans="1:3" ht="18.75">
      <c r="A197" s="768" t="s">
        <v>470</v>
      </c>
      <c r="B197" s="734" t="s">
        <v>320</v>
      </c>
      <c r="C197" s="437">
        <v>405</v>
      </c>
    </row>
    <row r="198" spans="1:3" ht="18.75">
      <c r="A198" s="768" t="s">
        <v>471</v>
      </c>
      <c r="B198" s="734" t="s">
        <v>321</v>
      </c>
      <c r="C198" s="437">
        <v>192.9</v>
      </c>
    </row>
    <row r="199" spans="1:3" ht="18.75">
      <c r="A199" s="768"/>
      <c r="B199" s="734"/>
      <c r="C199" s="437"/>
    </row>
    <row r="200" spans="1:3" ht="18.75">
      <c r="A200" s="768" t="s">
        <v>1644</v>
      </c>
      <c r="B200" s="738" t="s">
        <v>1643</v>
      </c>
      <c r="C200" s="772">
        <v>509</v>
      </c>
    </row>
    <row r="201" spans="1:3" ht="18.75">
      <c r="A201" s="768" t="s">
        <v>3628</v>
      </c>
      <c r="B201" s="734" t="s">
        <v>3605</v>
      </c>
      <c r="C201" s="437">
        <v>670</v>
      </c>
    </row>
    <row r="202" spans="1:3" ht="18.75">
      <c r="A202" s="768" t="s">
        <v>3629</v>
      </c>
      <c r="B202" s="734" t="s">
        <v>3606</v>
      </c>
      <c r="C202" s="437">
        <v>720</v>
      </c>
    </row>
    <row r="203" spans="1:3" ht="18.75">
      <c r="A203" s="768"/>
      <c r="B203" s="734"/>
      <c r="C203" s="773"/>
    </row>
    <row r="204" spans="1:3" ht="18.75">
      <c r="A204" s="768" t="s">
        <v>472</v>
      </c>
      <c r="B204" s="734" t="s">
        <v>347</v>
      </c>
      <c r="C204" s="437">
        <v>851.5</v>
      </c>
    </row>
    <row r="205" spans="1:3" ht="18.75">
      <c r="A205" s="768" t="s">
        <v>473</v>
      </c>
      <c r="B205" s="734" t="s">
        <v>345</v>
      </c>
      <c r="C205" s="437">
        <v>936</v>
      </c>
    </row>
    <row r="206" spans="1:3" ht="18.75">
      <c r="A206" s="768" t="s">
        <v>474</v>
      </c>
      <c r="B206" s="734" t="s">
        <v>346</v>
      </c>
      <c r="C206" s="437">
        <v>580</v>
      </c>
    </row>
    <row r="207" spans="1:3" ht="37.5">
      <c r="A207" s="768" t="s">
        <v>3624</v>
      </c>
      <c r="B207" s="739" t="s">
        <v>3590</v>
      </c>
      <c r="C207" s="437">
        <v>17000</v>
      </c>
    </row>
    <row r="208" spans="1:3" ht="18.75">
      <c r="A208" s="768"/>
      <c r="B208" s="734"/>
      <c r="C208" s="437"/>
    </row>
    <row r="209" spans="1:3" ht="18.75">
      <c r="A209" s="768"/>
      <c r="B209" s="735" t="s">
        <v>351</v>
      </c>
      <c r="C209" s="437"/>
    </row>
    <row r="210" spans="1:3" ht="18.75">
      <c r="A210" s="768" t="s">
        <v>475</v>
      </c>
      <c r="B210" s="734" t="s">
        <v>447</v>
      </c>
      <c r="C210" s="437">
        <v>2600</v>
      </c>
    </row>
    <row r="211" spans="1:3" ht="18.75">
      <c r="A211" s="768" t="s">
        <v>484</v>
      </c>
      <c r="B211" s="734" t="s">
        <v>448</v>
      </c>
      <c r="C211" s="437">
        <v>3720</v>
      </c>
    </row>
    <row r="212" spans="1:3" ht="18.75">
      <c r="A212" s="768" t="s">
        <v>476</v>
      </c>
      <c r="B212" s="734" t="s">
        <v>352</v>
      </c>
      <c r="C212" s="437">
        <v>3720</v>
      </c>
    </row>
    <row r="213" spans="1:3" ht="18.75">
      <c r="A213" s="768" t="s">
        <v>485</v>
      </c>
      <c r="B213" s="734" t="s">
        <v>353</v>
      </c>
      <c r="C213" s="437">
        <v>3720</v>
      </c>
    </row>
    <row r="214" spans="1:3" ht="18.75">
      <c r="A214" s="768" t="s">
        <v>486</v>
      </c>
      <c r="B214" s="734" t="s">
        <v>449</v>
      </c>
      <c r="C214" s="437">
        <v>3720</v>
      </c>
    </row>
    <row r="215" spans="1:3" ht="18.75">
      <c r="A215" s="768" t="s">
        <v>477</v>
      </c>
      <c r="B215" s="734" t="s">
        <v>24</v>
      </c>
      <c r="C215" s="437">
        <v>6400</v>
      </c>
    </row>
    <row r="216" spans="1:3" ht="18.75">
      <c r="A216" s="768" t="s">
        <v>487</v>
      </c>
      <c r="B216" s="734" t="s">
        <v>25</v>
      </c>
      <c r="C216" s="437">
        <v>6400</v>
      </c>
    </row>
    <row r="217" spans="1:3" ht="18.75">
      <c r="A217" s="768" t="s">
        <v>2415</v>
      </c>
      <c r="B217" s="734" t="s">
        <v>2414</v>
      </c>
      <c r="C217" s="437">
        <v>5200</v>
      </c>
    </row>
    <row r="218" spans="1:3" ht="18.75">
      <c r="A218" s="768"/>
      <c r="B218" s="735" t="s">
        <v>438</v>
      </c>
      <c r="C218" s="437"/>
    </row>
    <row r="219" spans="1:3" ht="18.75">
      <c r="A219" s="768" t="s">
        <v>3579</v>
      </c>
      <c r="B219" s="734" t="s">
        <v>3580</v>
      </c>
      <c r="C219" s="437">
        <v>493</v>
      </c>
    </row>
    <row r="220" spans="1:3" ht="18.75">
      <c r="A220" s="768" t="s">
        <v>479</v>
      </c>
      <c r="B220" s="732" t="s">
        <v>439</v>
      </c>
      <c r="C220" s="769">
        <v>350</v>
      </c>
    </row>
    <row r="221" spans="1:3" ht="18.75">
      <c r="A221" s="768" t="s">
        <v>3582</v>
      </c>
      <c r="B221" s="732" t="s">
        <v>3583</v>
      </c>
      <c r="C221" s="769">
        <v>610</v>
      </c>
    </row>
    <row r="222" spans="1:3" ht="18.75">
      <c r="A222" s="768" t="s">
        <v>478</v>
      </c>
      <c r="B222" s="734" t="s">
        <v>3581</v>
      </c>
      <c r="C222" s="437">
        <v>840</v>
      </c>
    </row>
    <row r="223" spans="1:3" ht="18.75">
      <c r="A223" s="768" t="s">
        <v>480</v>
      </c>
      <c r="B223" s="737" t="s">
        <v>440</v>
      </c>
      <c r="C223" s="437">
        <v>74.5</v>
      </c>
    </row>
    <row r="224" spans="1:3" ht="18.75">
      <c r="A224" s="768" t="s">
        <v>481</v>
      </c>
      <c r="B224" s="737" t="s">
        <v>441</v>
      </c>
      <c r="C224" s="437">
        <v>170</v>
      </c>
    </row>
    <row r="225" spans="1:3" ht="18.75">
      <c r="A225" s="768" t="s">
        <v>482</v>
      </c>
      <c r="B225" s="734" t="s">
        <v>442</v>
      </c>
      <c r="C225" s="437">
        <v>450</v>
      </c>
    </row>
    <row r="226" spans="1:3" ht="18.75">
      <c r="A226" s="768" t="s">
        <v>483</v>
      </c>
      <c r="B226" s="734" t="s">
        <v>443</v>
      </c>
      <c r="C226" s="437">
        <v>600</v>
      </c>
    </row>
    <row r="227" spans="1:3" ht="18.75">
      <c r="A227" s="768"/>
      <c r="B227" s="734"/>
      <c r="C227" s="437"/>
    </row>
    <row r="228" spans="1:3" ht="18.75">
      <c r="A228" s="768" t="s">
        <v>1687</v>
      </c>
      <c r="B228" s="734" t="s">
        <v>1642</v>
      </c>
      <c r="C228" s="437">
        <v>435</v>
      </c>
    </row>
    <row r="229" spans="1:3" ht="18.75">
      <c r="A229" s="768"/>
      <c r="B229" s="734"/>
      <c r="C229" s="437"/>
    </row>
    <row r="230" spans="1:3" ht="18.75">
      <c r="A230" s="768" t="s">
        <v>1748</v>
      </c>
      <c r="B230" s="734" t="s">
        <v>1749</v>
      </c>
      <c r="C230" s="437">
        <v>1198.71</v>
      </c>
    </row>
    <row r="231" spans="1:3" ht="18.75">
      <c r="A231" s="768"/>
      <c r="B231" s="734"/>
      <c r="C231" s="773"/>
    </row>
    <row r="232" spans="1:3" ht="18.75">
      <c r="A232" s="768" t="s">
        <v>3230</v>
      </c>
      <c r="B232" s="734" t="s">
        <v>3231</v>
      </c>
      <c r="C232" s="437">
        <v>28886.6</v>
      </c>
    </row>
    <row r="233" spans="1:3" ht="18.75">
      <c r="A233" s="768"/>
      <c r="B233" s="734"/>
      <c r="C233" s="773"/>
    </row>
    <row r="234" spans="1:3" ht="18.75">
      <c r="A234" s="768" t="s">
        <v>3630</v>
      </c>
      <c r="B234" s="734" t="s">
        <v>3612</v>
      </c>
      <c r="C234" s="437">
        <v>535</v>
      </c>
    </row>
    <row r="235" spans="1:3" ht="18.75">
      <c r="A235" s="768" t="s">
        <v>3584</v>
      </c>
      <c r="B235" s="734" t="s">
        <v>3613</v>
      </c>
      <c r="C235" s="437">
        <v>267.5</v>
      </c>
    </row>
    <row r="236" spans="1:3" ht="18.75">
      <c r="A236" s="768" t="s">
        <v>3631</v>
      </c>
      <c r="B236" s="734" t="s">
        <v>3614</v>
      </c>
      <c r="C236" s="437">
        <v>535</v>
      </c>
    </row>
    <row r="237" spans="1:3" ht="18.75">
      <c r="A237" s="768" t="s">
        <v>3585</v>
      </c>
      <c r="B237" s="734" t="s">
        <v>3615</v>
      </c>
      <c r="C237" s="437">
        <v>267.5</v>
      </c>
    </row>
    <row r="238" spans="1:3" ht="18.75">
      <c r="A238" s="768" t="s">
        <v>3621</v>
      </c>
      <c r="B238" s="734" t="s">
        <v>3600</v>
      </c>
      <c r="C238" s="437">
        <v>735</v>
      </c>
    </row>
    <row r="239" spans="1:3" ht="18.75">
      <c r="A239" s="768" t="s">
        <v>3623</v>
      </c>
      <c r="B239" s="734" t="s">
        <v>3601</v>
      </c>
      <c r="C239" s="437">
        <v>385</v>
      </c>
    </row>
    <row r="240" spans="1:3" ht="18.75">
      <c r="A240" s="768" t="s">
        <v>3622</v>
      </c>
      <c r="B240" s="734" t="s">
        <v>3602</v>
      </c>
      <c r="C240" s="437">
        <v>385</v>
      </c>
    </row>
    <row r="241" spans="1:3" ht="18.75">
      <c r="A241" s="768"/>
      <c r="B241" s="734"/>
      <c r="C241" s="773"/>
    </row>
    <row r="242" spans="1:3" ht="18.75">
      <c r="A242" s="768" t="s">
        <v>3589</v>
      </c>
      <c r="B242" s="734" t="s">
        <v>3586</v>
      </c>
      <c r="C242" s="437">
        <v>1500</v>
      </c>
    </row>
    <row r="243" spans="1:3" ht="18.75">
      <c r="A243" s="768" t="s">
        <v>3588</v>
      </c>
      <c r="B243" s="734" t="s">
        <v>3587</v>
      </c>
      <c r="C243" s="437">
        <v>2000</v>
      </c>
    </row>
    <row r="244" spans="1:3" ht="19.5" thickBot="1">
      <c r="A244" s="774"/>
      <c r="B244" s="743"/>
      <c r="C244" s="775"/>
    </row>
  </sheetData>
  <sheetProtection/>
  <mergeCells count="2">
    <mergeCell ref="A3:C3"/>
    <mergeCell ref="A4:C4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0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140625" defaultRowHeight="12.75"/>
  <cols>
    <col min="2" max="2" width="23.57421875" style="0" customWidth="1"/>
    <col min="3" max="3" width="51.421875" style="0" customWidth="1"/>
    <col min="4" max="4" width="16.8515625" style="0" customWidth="1"/>
    <col min="5" max="5" width="18.57421875" style="0" bestFit="1" customWidth="1"/>
    <col min="6" max="7" width="18.7109375" style="0" customWidth="1"/>
    <col min="8" max="8" width="13.00390625" style="0" customWidth="1"/>
    <col min="9" max="9" width="17.421875" style="0" customWidth="1"/>
  </cols>
  <sheetData>
    <row r="1" ht="12.75">
      <c r="I1" t="s">
        <v>1936</v>
      </c>
    </row>
    <row r="2" spans="1:9" ht="18.75">
      <c r="A2" s="958" t="s">
        <v>2255</v>
      </c>
      <c r="B2" s="958"/>
      <c r="C2" s="958"/>
      <c r="D2" s="958"/>
      <c r="E2" s="958"/>
      <c r="F2" s="958"/>
      <c r="G2" s="958"/>
      <c r="H2" s="958"/>
      <c r="I2" s="958"/>
    </row>
    <row r="3" spans="1:7" ht="20.25">
      <c r="A3" s="516"/>
      <c r="B3" s="516"/>
      <c r="C3" s="516"/>
      <c r="D3" s="516"/>
      <c r="E3" s="516"/>
      <c r="F3" s="516"/>
      <c r="G3" s="516"/>
    </row>
    <row r="4" ht="19.5" thickBot="1">
      <c r="A4" s="134" t="str">
        <f>'Приложение 10 '!A6</f>
        <v>Тарифы с 01.01.2019г. к Тарифному соглашению от 29.12.2018г.</v>
      </c>
    </row>
    <row r="5" spans="1:9" ht="95.25" thickBot="1">
      <c r="A5" s="600" t="s">
        <v>294</v>
      </c>
      <c r="B5" s="97" t="s">
        <v>445</v>
      </c>
      <c r="C5" s="97" t="s">
        <v>1996</v>
      </c>
      <c r="D5" s="97" t="s">
        <v>1997</v>
      </c>
      <c r="E5" s="97" t="s">
        <v>2256</v>
      </c>
      <c r="F5" s="97" t="s">
        <v>2419</v>
      </c>
      <c r="G5" s="97" t="s">
        <v>2417</v>
      </c>
      <c r="H5" s="97" t="s">
        <v>2408</v>
      </c>
      <c r="I5" s="600" t="s">
        <v>2409</v>
      </c>
    </row>
    <row r="6" spans="1:9" ht="15.75" customHeight="1">
      <c r="A6" s="604"/>
      <c r="B6" s="605" t="s">
        <v>2418</v>
      </c>
      <c r="C6" s="605" t="s">
        <v>2416</v>
      </c>
      <c r="D6" s="606" t="s">
        <v>2387</v>
      </c>
      <c r="E6" s="606" t="s">
        <v>2258</v>
      </c>
      <c r="F6" s="607">
        <v>5977.2</v>
      </c>
      <c r="G6" s="606">
        <v>20</v>
      </c>
      <c r="H6" s="608">
        <v>1</v>
      </c>
      <c r="I6" s="759">
        <f>ROUND($F$6*H6,1)</f>
        <v>5977.2</v>
      </c>
    </row>
    <row r="7" spans="1:9" ht="31.5">
      <c r="A7" s="510">
        <v>1</v>
      </c>
      <c r="B7" s="426" t="s">
        <v>2259</v>
      </c>
      <c r="C7" s="426" t="s">
        <v>1998</v>
      </c>
      <c r="D7" s="385" t="s">
        <v>2388</v>
      </c>
      <c r="E7" s="385" t="s">
        <v>2258</v>
      </c>
      <c r="F7" s="602">
        <f>F6</f>
        <v>5977.2</v>
      </c>
      <c r="G7" s="385">
        <v>20</v>
      </c>
      <c r="H7" s="603">
        <v>1.05</v>
      </c>
      <c r="I7" s="601">
        <f>ROUND($F$6*H7,1)</f>
        <v>6276.1</v>
      </c>
    </row>
    <row r="8" spans="1:9" ht="15.75">
      <c r="A8" s="510">
        <v>2</v>
      </c>
      <c r="B8" s="426" t="s">
        <v>2260</v>
      </c>
      <c r="C8" s="426" t="s">
        <v>1641</v>
      </c>
      <c r="D8" s="385" t="s">
        <v>2388</v>
      </c>
      <c r="E8" s="385" t="s">
        <v>2258</v>
      </c>
      <c r="F8" s="602">
        <f aca="true" t="shared" si="0" ref="F8:F20">F7</f>
        <v>5977.2</v>
      </c>
      <c r="G8" s="385">
        <v>20</v>
      </c>
      <c r="H8" s="603">
        <v>1.08</v>
      </c>
      <c r="I8" s="601">
        <f aca="true" t="shared" si="1" ref="I8:I19">ROUND($F$6*H8,1)</f>
        <v>6455.4</v>
      </c>
    </row>
    <row r="9" spans="1:9" ht="15.75" hidden="1">
      <c r="A9" s="510">
        <v>4</v>
      </c>
      <c r="B9" s="426" t="s">
        <v>2261</v>
      </c>
      <c r="C9" s="426" t="s">
        <v>2262</v>
      </c>
      <c r="D9" s="755" t="s">
        <v>2263</v>
      </c>
      <c r="E9" s="755" t="s">
        <v>2258</v>
      </c>
      <c r="F9" s="693">
        <f t="shared" si="0"/>
        <v>5977.2</v>
      </c>
      <c r="G9" s="755"/>
      <c r="H9" s="757"/>
      <c r="I9" s="758">
        <f t="shared" si="1"/>
        <v>0</v>
      </c>
    </row>
    <row r="10" spans="1:9" ht="15.75" hidden="1">
      <c r="A10" s="510">
        <v>5</v>
      </c>
      <c r="B10" s="426" t="s">
        <v>2264</v>
      </c>
      <c r="C10" s="426" t="s">
        <v>2265</v>
      </c>
      <c r="D10" s="755" t="s">
        <v>2263</v>
      </c>
      <c r="E10" s="755" t="s">
        <v>2266</v>
      </c>
      <c r="F10" s="693">
        <f t="shared" si="0"/>
        <v>5977.2</v>
      </c>
      <c r="G10" s="755"/>
      <c r="H10" s="757"/>
      <c r="I10" s="758">
        <f t="shared" si="1"/>
        <v>0</v>
      </c>
    </row>
    <row r="11" spans="1:9" ht="15.75" hidden="1">
      <c r="A11" s="510">
        <v>6</v>
      </c>
      <c r="B11" s="426" t="s">
        <v>2267</v>
      </c>
      <c r="C11" s="426" t="s">
        <v>2268</v>
      </c>
      <c r="D11" s="755" t="s">
        <v>2263</v>
      </c>
      <c r="E11" s="755" t="s">
        <v>2258</v>
      </c>
      <c r="F11" s="693">
        <f t="shared" si="0"/>
        <v>5977.2</v>
      </c>
      <c r="G11" s="755"/>
      <c r="H11" s="757"/>
      <c r="I11" s="758">
        <f t="shared" si="1"/>
        <v>0</v>
      </c>
    </row>
    <row r="12" spans="1:9" ht="15.75" hidden="1">
      <c r="A12" s="510">
        <v>7</v>
      </c>
      <c r="B12" s="426" t="s">
        <v>2269</v>
      </c>
      <c r="C12" s="426" t="s">
        <v>2270</v>
      </c>
      <c r="D12" s="755" t="s">
        <v>2263</v>
      </c>
      <c r="E12" s="755" t="s">
        <v>2258</v>
      </c>
      <c r="F12" s="693">
        <f t="shared" si="0"/>
        <v>5977.2</v>
      </c>
      <c r="G12" s="755"/>
      <c r="H12" s="757"/>
      <c r="I12" s="758">
        <f t="shared" si="1"/>
        <v>0</v>
      </c>
    </row>
    <row r="13" spans="1:9" ht="15.75" hidden="1">
      <c r="A13" s="756">
        <v>8</v>
      </c>
      <c r="B13" s="31" t="s">
        <v>2271</v>
      </c>
      <c r="C13" s="31" t="s">
        <v>2272</v>
      </c>
      <c r="D13" s="755" t="s">
        <v>2263</v>
      </c>
      <c r="E13" s="755" t="s">
        <v>2266</v>
      </c>
      <c r="F13" s="693">
        <f t="shared" si="0"/>
        <v>5977.2</v>
      </c>
      <c r="G13" s="755"/>
      <c r="H13" s="757"/>
      <c r="I13" s="758">
        <f t="shared" si="1"/>
        <v>0</v>
      </c>
    </row>
    <row r="14" spans="1:9" ht="15.75">
      <c r="A14" s="756">
        <v>3</v>
      </c>
      <c r="B14" s="31" t="s">
        <v>2273</v>
      </c>
      <c r="C14" s="31" t="s">
        <v>2274</v>
      </c>
      <c r="D14" s="755" t="s">
        <v>2263</v>
      </c>
      <c r="E14" s="755" t="s">
        <v>2275</v>
      </c>
      <c r="F14" s="693">
        <f t="shared" si="0"/>
        <v>5977.2</v>
      </c>
      <c r="G14" s="755">
        <v>20</v>
      </c>
      <c r="H14" s="757">
        <v>5.23</v>
      </c>
      <c r="I14" s="758">
        <f>ROUND($F$6*H14,1)</f>
        <v>31260.8</v>
      </c>
    </row>
    <row r="15" spans="1:9" ht="15.75">
      <c r="A15" s="756">
        <v>4</v>
      </c>
      <c r="B15" s="31" t="s">
        <v>2276</v>
      </c>
      <c r="C15" s="31" t="s">
        <v>2277</v>
      </c>
      <c r="D15" s="755" t="s">
        <v>2263</v>
      </c>
      <c r="E15" s="755" t="s">
        <v>2275</v>
      </c>
      <c r="F15" s="693">
        <f t="shared" si="0"/>
        <v>5977.2</v>
      </c>
      <c r="G15" s="755">
        <v>20</v>
      </c>
      <c r="H15" s="757">
        <v>5.48</v>
      </c>
      <c r="I15" s="758">
        <f t="shared" si="1"/>
        <v>32755.1</v>
      </c>
    </row>
    <row r="16" spans="1:9" ht="15.75">
      <c r="A16" s="756">
        <v>5</v>
      </c>
      <c r="B16" s="31" t="s">
        <v>2278</v>
      </c>
      <c r="C16" s="31" t="s">
        <v>2279</v>
      </c>
      <c r="D16" s="755" t="s">
        <v>2263</v>
      </c>
      <c r="E16" s="755" t="s">
        <v>2275</v>
      </c>
      <c r="F16" s="693">
        <f t="shared" si="0"/>
        <v>5977.2</v>
      </c>
      <c r="G16" s="755">
        <v>20</v>
      </c>
      <c r="H16" s="757">
        <v>5.73</v>
      </c>
      <c r="I16" s="758">
        <f t="shared" si="1"/>
        <v>34249.4</v>
      </c>
    </row>
    <row r="17" spans="1:9" ht="15.75">
      <c r="A17" s="510">
        <v>6</v>
      </c>
      <c r="B17" s="426" t="s">
        <v>2280</v>
      </c>
      <c r="C17" s="426" t="s">
        <v>1999</v>
      </c>
      <c r="D17" s="385" t="s">
        <v>2387</v>
      </c>
      <c r="E17" s="385" t="s">
        <v>2281</v>
      </c>
      <c r="F17" s="602">
        <f t="shared" si="0"/>
        <v>5977.2</v>
      </c>
      <c r="G17" s="385">
        <v>20</v>
      </c>
      <c r="H17" s="603">
        <v>1</v>
      </c>
      <c r="I17" s="601">
        <f t="shared" si="1"/>
        <v>5977.2</v>
      </c>
    </row>
    <row r="18" spans="1:9" ht="15.75" hidden="1">
      <c r="A18" s="510">
        <v>13</v>
      </c>
      <c r="B18" s="426" t="s">
        <v>2282</v>
      </c>
      <c r="C18" s="426" t="s">
        <v>2283</v>
      </c>
      <c r="D18" s="385" t="s">
        <v>2263</v>
      </c>
      <c r="E18" s="385" t="s">
        <v>2281</v>
      </c>
      <c r="F18" s="602">
        <f t="shared" si="0"/>
        <v>5977.2</v>
      </c>
      <c r="G18" s="385">
        <v>20</v>
      </c>
      <c r="H18" s="603"/>
      <c r="I18" s="601">
        <f t="shared" si="1"/>
        <v>0</v>
      </c>
    </row>
    <row r="19" spans="1:9" ht="31.5">
      <c r="A19" s="510">
        <v>7</v>
      </c>
      <c r="B19" s="426" t="s">
        <v>2284</v>
      </c>
      <c r="C19" s="426" t="s">
        <v>2000</v>
      </c>
      <c r="D19" s="385" t="s">
        <v>2388</v>
      </c>
      <c r="E19" s="385" t="s">
        <v>2258</v>
      </c>
      <c r="F19" s="602">
        <f t="shared" si="0"/>
        <v>5977.2</v>
      </c>
      <c r="G19" s="385">
        <v>20</v>
      </c>
      <c r="H19" s="603">
        <v>1.24</v>
      </c>
      <c r="I19" s="601">
        <f t="shared" si="1"/>
        <v>7411.7</v>
      </c>
    </row>
    <row r="20" spans="1:9" ht="63.75" hidden="1" thickBot="1">
      <c r="A20" s="513">
        <v>15</v>
      </c>
      <c r="B20" s="514" t="s">
        <v>2285</v>
      </c>
      <c r="C20" s="514" t="s">
        <v>2286</v>
      </c>
      <c r="D20" s="515" t="s">
        <v>2257</v>
      </c>
      <c r="E20" s="515" t="s">
        <v>2281</v>
      </c>
      <c r="F20" s="602">
        <f t="shared" si="0"/>
        <v>5977.2</v>
      </c>
      <c r="G20" s="515">
        <v>15</v>
      </c>
      <c r="H20" s="760"/>
      <c r="I20" s="761"/>
    </row>
    <row r="21" ht="12.75" hidden="1"/>
    <row r="22" ht="12.75" hidden="1"/>
    <row r="23" ht="12.75" hidden="1"/>
  </sheetData>
  <sheetProtection/>
  <mergeCells count="1">
    <mergeCell ref="A2:I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M71"/>
  <sheetViews>
    <sheetView view="pageBreakPreview" zoomScale="95" zoomScaleSheetLayoutView="9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58" sqref="D58"/>
    </sheetView>
  </sheetViews>
  <sheetFormatPr defaultColWidth="9.140625" defaultRowHeight="12.75"/>
  <cols>
    <col min="1" max="1" width="16.28125" style="15" customWidth="1"/>
    <col min="2" max="2" width="85.7109375" style="15" customWidth="1"/>
    <col min="3" max="3" width="17.00390625" style="15" customWidth="1"/>
    <col min="4" max="4" width="12.7109375" style="15" bestFit="1" customWidth="1"/>
    <col min="5" max="5" width="12.140625" style="15" customWidth="1"/>
    <col min="6" max="23" width="12.7109375" style="15" bestFit="1" customWidth="1"/>
    <col min="24" max="27" width="12.140625" style="15" customWidth="1"/>
    <col min="28" max="28" width="12.7109375" style="15" bestFit="1" customWidth="1"/>
    <col min="29" max="29" width="12.140625" style="15" bestFit="1" customWidth="1"/>
    <col min="30" max="33" width="12.140625" style="15" customWidth="1"/>
    <col min="34" max="35" width="12.140625" style="15" bestFit="1" customWidth="1"/>
    <col min="36" max="39" width="12.140625" style="15" customWidth="1"/>
    <col min="40" max="41" width="12.140625" style="15" bestFit="1" customWidth="1"/>
    <col min="42" max="45" width="12.140625" style="15" customWidth="1"/>
    <col min="46" max="47" width="12.140625" style="15" bestFit="1" customWidth="1"/>
    <col min="48" max="51" width="12.140625" style="15" customWidth="1"/>
    <col min="52" max="53" width="12.140625" style="15" bestFit="1" customWidth="1"/>
    <col min="54" max="57" width="12.140625" style="15" customWidth="1"/>
    <col min="58" max="59" width="12.140625" style="15" bestFit="1" customWidth="1"/>
    <col min="60" max="63" width="12.140625" style="15" customWidth="1"/>
    <col min="64" max="65" width="12.140625" style="15" bestFit="1" customWidth="1"/>
    <col min="66" max="69" width="12.140625" style="15" customWidth="1"/>
    <col min="70" max="71" width="12.140625" style="15" bestFit="1" customWidth="1"/>
    <col min="72" max="73" width="12.140625" style="15" customWidth="1"/>
    <col min="74" max="90" width="12.140625" style="15" bestFit="1" customWidth="1"/>
    <col min="91" max="91" width="12.140625" style="15" customWidth="1"/>
    <col min="92" max="16384" width="9.140625" style="15" customWidth="1"/>
  </cols>
  <sheetData>
    <row r="1" ht="15.75">
      <c r="C1" s="658" t="s">
        <v>356</v>
      </c>
    </row>
    <row r="3" spans="1:3" ht="22.5">
      <c r="A3" s="973" t="s">
        <v>1635</v>
      </c>
      <c r="B3" s="973"/>
      <c r="C3" s="973"/>
    </row>
    <row r="4" spans="1:3" ht="15.75">
      <c r="A4" s="86"/>
      <c r="B4" s="86"/>
      <c r="C4" s="86"/>
    </row>
    <row r="5" spans="1:91" ht="16.5" thickBot="1">
      <c r="A5" s="15" t="str">
        <f>'10.1. диализ'!A4</f>
        <v>Тарифы с 01.01.2019г. к Тарифному соглашению от 29.12.2018г.</v>
      </c>
      <c r="D5" s="330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</row>
    <row r="6" spans="1:91" ht="16.5" thickBot="1">
      <c r="A6" s="959" t="s">
        <v>579</v>
      </c>
      <c r="B6" s="965"/>
      <c r="C6" s="965"/>
      <c r="D6" s="974" t="s">
        <v>1078</v>
      </c>
      <c r="E6" s="974"/>
      <c r="F6" s="974"/>
      <c r="G6" s="974"/>
      <c r="H6" s="974"/>
      <c r="I6" s="974"/>
      <c r="J6" s="974"/>
      <c r="K6" s="974"/>
      <c r="L6" s="974"/>
      <c r="M6" s="974"/>
      <c r="N6" s="974"/>
      <c r="O6" s="974"/>
      <c r="P6" s="974"/>
      <c r="Q6" s="974"/>
      <c r="R6" s="974"/>
      <c r="S6" s="974"/>
      <c r="T6" s="974"/>
      <c r="U6" s="974"/>
      <c r="V6" s="974"/>
      <c r="W6" s="974"/>
      <c r="X6" s="974"/>
      <c r="Y6" s="974"/>
      <c r="Z6" s="974"/>
      <c r="AA6" s="974"/>
      <c r="AB6" s="974"/>
      <c r="AC6" s="974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974"/>
      <c r="BC6" s="974"/>
      <c r="BD6" s="974"/>
      <c r="BE6" s="974"/>
      <c r="BF6" s="974"/>
      <c r="BG6" s="974"/>
      <c r="BH6" s="974"/>
      <c r="BI6" s="974"/>
      <c r="BJ6" s="974"/>
      <c r="BK6" s="974"/>
      <c r="BL6" s="974"/>
      <c r="BM6" s="974"/>
      <c r="BN6" s="974"/>
      <c r="BO6" s="974"/>
      <c r="BP6" s="974"/>
      <c r="BQ6" s="974"/>
      <c r="BR6" s="974"/>
      <c r="BS6" s="974"/>
      <c r="BT6" s="974"/>
      <c r="BU6" s="974"/>
      <c r="BV6" s="974"/>
      <c r="BW6" s="974"/>
      <c r="BX6" s="974"/>
      <c r="BY6" s="974"/>
      <c r="BZ6" s="974"/>
      <c r="CA6" s="974"/>
      <c r="CB6" s="974"/>
      <c r="CC6" s="974"/>
      <c r="CD6" s="974"/>
      <c r="CE6" s="974"/>
      <c r="CF6" s="974"/>
      <c r="CG6" s="974"/>
      <c r="CH6" s="974"/>
      <c r="CI6" s="974"/>
      <c r="CJ6" s="974"/>
      <c r="CK6" s="974"/>
      <c r="CL6" s="974"/>
      <c r="CM6" s="975"/>
    </row>
    <row r="7" spans="1:91" ht="15.75">
      <c r="A7" s="982" t="s">
        <v>580</v>
      </c>
      <c r="B7" s="984" t="s">
        <v>581</v>
      </c>
      <c r="C7" s="976" t="s">
        <v>317</v>
      </c>
      <c r="D7" s="924" t="s">
        <v>1079</v>
      </c>
      <c r="E7" s="926"/>
      <c r="F7" s="924" t="s">
        <v>1080</v>
      </c>
      <c r="G7" s="926"/>
      <c r="H7" s="924" t="s">
        <v>1081</v>
      </c>
      <c r="I7" s="926"/>
      <c r="J7" s="924" t="s">
        <v>1082</v>
      </c>
      <c r="K7" s="926"/>
      <c r="L7" s="924" t="s">
        <v>1083</v>
      </c>
      <c r="M7" s="926"/>
      <c r="N7" s="924" t="s">
        <v>1084</v>
      </c>
      <c r="O7" s="926"/>
      <c r="P7" s="924" t="s">
        <v>1085</v>
      </c>
      <c r="Q7" s="926"/>
      <c r="R7" s="924" t="s">
        <v>1086</v>
      </c>
      <c r="S7" s="926"/>
      <c r="T7" s="924" t="s">
        <v>1087</v>
      </c>
      <c r="U7" s="926"/>
      <c r="V7" s="924" t="s">
        <v>1088</v>
      </c>
      <c r="W7" s="926"/>
      <c r="X7" s="966" t="s">
        <v>1954</v>
      </c>
      <c r="Y7" s="967"/>
      <c r="Z7" s="924" t="s">
        <v>1972</v>
      </c>
      <c r="AA7" s="926"/>
      <c r="AB7" s="924" t="s">
        <v>1089</v>
      </c>
      <c r="AC7" s="926"/>
      <c r="AD7" s="966" t="s">
        <v>1973</v>
      </c>
      <c r="AE7" s="967"/>
      <c r="AF7" s="966" t="s">
        <v>1955</v>
      </c>
      <c r="AG7" s="967"/>
      <c r="AH7" s="924" t="s">
        <v>1090</v>
      </c>
      <c r="AI7" s="926"/>
      <c r="AJ7" s="966" t="s">
        <v>1956</v>
      </c>
      <c r="AK7" s="967"/>
      <c r="AL7" s="924" t="s">
        <v>1974</v>
      </c>
      <c r="AM7" s="926"/>
      <c r="AN7" s="924" t="s">
        <v>1091</v>
      </c>
      <c r="AO7" s="926"/>
      <c r="AP7" s="966" t="s">
        <v>1975</v>
      </c>
      <c r="AQ7" s="967"/>
      <c r="AR7" s="966" t="s">
        <v>1957</v>
      </c>
      <c r="AS7" s="967"/>
      <c r="AT7" s="924" t="s">
        <v>1092</v>
      </c>
      <c r="AU7" s="926"/>
      <c r="AV7" s="966" t="s">
        <v>1958</v>
      </c>
      <c r="AW7" s="967"/>
      <c r="AX7" s="924" t="s">
        <v>1976</v>
      </c>
      <c r="AY7" s="926"/>
      <c r="AZ7" s="924" t="s">
        <v>1093</v>
      </c>
      <c r="BA7" s="926"/>
      <c r="BB7" s="924" t="s">
        <v>1977</v>
      </c>
      <c r="BC7" s="926"/>
      <c r="BD7" s="966" t="s">
        <v>1959</v>
      </c>
      <c r="BE7" s="967"/>
      <c r="BF7" s="924" t="s">
        <v>1094</v>
      </c>
      <c r="BG7" s="926"/>
      <c r="BH7" s="966" t="s">
        <v>1960</v>
      </c>
      <c r="BI7" s="967"/>
      <c r="BJ7" s="924" t="s">
        <v>1979</v>
      </c>
      <c r="BK7" s="926"/>
      <c r="BL7" s="924" t="s">
        <v>1095</v>
      </c>
      <c r="BM7" s="926"/>
      <c r="BN7" s="966" t="s">
        <v>1978</v>
      </c>
      <c r="BO7" s="967"/>
      <c r="BP7" s="966" t="s">
        <v>1961</v>
      </c>
      <c r="BQ7" s="967"/>
      <c r="BR7" s="924" t="s">
        <v>1096</v>
      </c>
      <c r="BS7" s="926"/>
      <c r="BT7" s="966" t="s">
        <v>1962</v>
      </c>
      <c r="BU7" s="967"/>
      <c r="BV7" s="924" t="s">
        <v>1097</v>
      </c>
      <c r="BW7" s="926"/>
      <c r="BX7" s="924" t="s">
        <v>1098</v>
      </c>
      <c r="BY7" s="926"/>
      <c r="BZ7" s="924" t="s">
        <v>1099</v>
      </c>
      <c r="CA7" s="926"/>
      <c r="CB7" s="924" t="s">
        <v>1100</v>
      </c>
      <c r="CC7" s="926"/>
      <c r="CD7" s="924" t="s">
        <v>1101</v>
      </c>
      <c r="CE7" s="926"/>
      <c r="CF7" s="924" t="s">
        <v>1102</v>
      </c>
      <c r="CG7" s="926"/>
      <c r="CH7" s="924" t="s">
        <v>1103</v>
      </c>
      <c r="CI7" s="926"/>
      <c r="CJ7" s="924" t="s">
        <v>1104</v>
      </c>
      <c r="CK7" s="926"/>
      <c r="CL7" s="924" t="s">
        <v>1105</v>
      </c>
      <c r="CM7" s="926"/>
    </row>
    <row r="8" spans="1:91" ht="16.5" thickBot="1">
      <c r="A8" s="983"/>
      <c r="B8" s="985"/>
      <c r="C8" s="977"/>
      <c r="D8" s="481" t="s">
        <v>1106</v>
      </c>
      <c r="E8" s="482" t="s">
        <v>1107</v>
      </c>
      <c r="F8" s="481" t="s">
        <v>1106</v>
      </c>
      <c r="G8" s="482" t="s">
        <v>1107</v>
      </c>
      <c r="H8" s="481" t="s">
        <v>1106</v>
      </c>
      <c r="I8" s="482" t="s">
        <v>1107</v>
      </c>
      <c r="J8" s="481" t="s">
        <v>1106</v>
      </c>
      <c r="K8" s="482" t="s">
        <v>1107</v>
      </c>
      <c r="L8" s="481" t="s">
        <v>1106</v>
      </c>
      <c r="M8" s="482" t="s">
        <v>1107</v>
      </c>
      <c r="N8" s="481" t="s">
        <v>1106</v>
      </c>
      <c r="O8" s="482" t="s">
        <v>1107</v>
      </c>
      <c r="P8" s="481" t="s">
        <v>1106</v>
      </c>
      <c r="Q8" s="482" t="s">
        <v>1107</v>
      </c>
      <c r="R8" s="481" t="s">
        <v>1106</v>
      </c>
      <c r="S8" s="482" t="s">
        <v>1107</v>
      </c>
      <c r="T8" s="481" t="s">
        <v>1106</v>
      </c>
      <c r="U8" s="482" t="s">
        <v>1107</v>
      </c>
      <c r="V8" s="481" t="s">
        <v>1106</v>
      </c>
      <c r="W8" s="482" t="s">
        <v>1107</v>
      </c>
      <c r="X8" s="481" t="s">
        <v>1106</v>
      </c>
      <c r="Y8" s="482" t="s">
        <v>1107</v>
      </c>
      <c r="Z8" s="481" t="s">
        <v>1106</v>
      </c>
      <c r="AA8" s="482" t="s">
        <v>1107</v>
      </c>
      <c r="AB8" s="481" t="s">
        <v>1106</v>
      </c>
      <c r="AC8" s="482" t="s">
        <v>1107</v>
      </c>
      <c r="AD8" s="481" t="s">
        <v>1106</v>
      </c>
      <c r="AE8" s="482" t="s">
        <v>1107</v>
      </c>
      <c r="AF8" s="481" t="s">
        <v>1106</v>
      </c>
      <c r="AG8" s="482" t="s">
        <v>1107</v>
      </c>
      <c r="AH8" s="481" t="s">
        <v>1106</v>
      </c>
      <c r="AI8" s="482" t="s">
        <v>1107</v>
      </c>
      <c r="AJ8" s="481" t="s">
        <v>1106</v>
      </c>
      <c r="AK8" s="482" t="s">
        <v>1107</v>
      </c>
      <c r="AL8" s="481" t="s">
        <v>1106</v>
      </c>
      <c r="AM8" s="482" t="s">
        <v>1107</v>
      </c>
      <c r="AN8" s="481" t="s">
        <v>1106</v>
      </c>
      <c r="AO8" s="482" t="s">
        <v>1107</v>
      </c>
      <c r="AP8" s="481" t="s">
        <v>1106</v>
      </c>
      <c r="AQ8" s="482" t="s">
        <v>1107</v>
      </c>
      <c r="AR8" s="481" t="s">
        <v>1106</v>
      </c>
      <c r="AS8" s="482" t="s">
        <v>1107</v>
      </c>
      <c r="AT8" s="481" t="s">
        <v>1106</v>
      </c>
      <c r="AU8" s="482" t="s">
        <v>1107</v>
      </c>
      <c r="AV8" s="481" t="s">
        <v>1106</v>
      </c>
      <c r="AW8" s="482" t="s">
        <v>1107</v>
      </c>
      <c r="AX8" s="481" t="s">
        <v>1106</v>
      </c>
      <c r="AY8" s="482" t="s">
        <v>1107</v>
      </c>
      <c r="AZ8" s="481" t="s">
        <v>1106</v>
      </c>
      <c r="BA8" s="482" t="s">
        <v>1107</v>
      </c>
      <c r="BB8" s="481" t="s">
        <v>1106</v>
      </c>
      <c r="BC8" s="482" t="s">
        <v>1107</v>
      </c>
      <c r="BD8" s="481" t="s">
        <v>1106</v>
      </c>
      <c r="BE8" s="482" t="s">
        <v>1107</v>
      </c>
      <c r="BF8" s="481" t="s">
        <v>1106</v>
      </c>
      <c r="BG8" s="482" t="s">
        <v>1107</v>
      </c>
      <c r="BH8" s="481" t="s">
        <v>1106</v>
      </c>
      <c r="BI8" s="482" t="s">
        <v>1107</v>
      </c>
      <c r="BJ8" s="481" t="s">
        <v>1106</v>
      </c>
      <c r="BK8" s="482" t="s">
        <v>1107</v>
      </c>
      <c r="BL8" s="481" t="s">
        <v>1106</v>
      </c>
      <c r="BM8" s="482" t="s">
        <v>1107</v>
      </c>
      <c r="BN8" s="481" t="s">
        <v>1106</v>
      </c>
      <c r="BO8" s="482" t="s">
        <v>1107</v>
      </c>
      <c r="BP8" s="481" t="s">
        <v>1106</v>
      </c>
      <c r="BQ8" s="482" t="s">
        <v>1107</v>
      </c>
      <c r="BR8" s="481" t="s">
        <v>1106</v>
      </c>
      <c r="BS8" s="482" t="s">
        <v>1107</v>
      </c>
      <c r="BT8" s="481" t="s">
        <v>1106</v>
      </c>
      <c r="BU8" s="482" t="s">
        <v>1107</v>
      </c>
      <c r="BV8" s="481" t="s">
        <v>1106</v>
      </c>
      <c r="BW8" s="482" t="s">
        <v>1107</v>
      </c>
      <c r="BX8" s="481" t="s">
        <v>1106</v>
      </c>
      <c r="BY8" s="482" t="s">
        <v>1107</v>
      </c>
      <c r="BZ8" s="481" t="s">
        <v>1106</v>
      </c>
      <c r="CA8" s="482" t="s">
        <v>1107</v>
      </c>
      <c r="CB8" s="481" t="s">
        <v>1106</v>
      </c>
      <c r="CC8" s="482" t="s">
        <v>1107</v>
      </c>
      <c r="CD8" s="481" t="s">
        <v>1106</v>
      </c>
      <c r="CE8" s="482" t="s">
        <v>1107</v>
      </c>
      <c r="CF8" s="481" t="s">
        <v>1106</v>
      </c>
      <c r="CG8" s="482" t="s">
        <v>1107</v>
      </c>
      <c r="CH8" s="481" t="s">
        <v>1106</v>
      </c>
      <c r="CI8" s="482" t="s">
        <v>1107</v>
      </c>
      <c r="CJ8" s="481" t="s">
        <v>1106</v>
      </c>
      <c r="CK8" s="482" t="s">
        <v>1107</v>
      </c>
      <c r="CL8" s="481" t="s">
        <v>1106</v>
      </c>
      <c r="CM8" s="482" t="s">
        <v>1107</v>
      </c>
    </row>
    <row r="9" spans="1:91" ht="16.5" hidden="1" thickBot="1">
      <c r="A9" s="483" t="s">
        <v>1125</v>
      </c>
      <c r="B9" s="484" t="s">
        <v>1944</v>
      </c>
      <c r="C9" s="489">
        <v>6.3</v>
      </c>
      <c r="D9" s="486">
        <f aca="true" t="shared" si="0" ref="D9:D14">C9</f>
        <v>6.3</v>
      </c>
      <c r="E9" s="75">
        <f aca="true" t="shared" si="1" ref="E9:E14">C9</f>
        <v>6.3</v>
      </c>
      <c r="F9" s="75">
        <f aca="true" t="shared" si="2" ref="F9:F14">C9</f>
        <v>6.3</v>
      </c>
      <c r="G9" s="75">
        <f aca="true" t="shared" si="3" ref="G9:G14">C9</f>
        <v>6.3</v>
      </c>
      <c r="H9" s="75">
        <f aca="true" t="shared" si="4" ref="H9:H14">C9</f>
        <v>6.3</v>
      </c>
      <c r="I9" s="75">
        <f aca="true" t="shared" si="5" ref="I9:I14">C9</f>
        <v>6.3</v>
      </c>
      <c r="J9" s="75">
        <f aca="true" t="shared" si="6" ref="J9:J14">C9</f>
        <v>6.3</v>
      </c>
      <c r="K9" s="75">
        <f aca="true" t="shared" si="7" ref="K9:K14">C9</f>
        <v>6.3</v>
      </c>
      <c r="L9" s="75">
        <f aca="true" t="shared" si="8" ref="L9:L14">C9</f>
        <v>6.3</v>
      </c>
      <c r="M9" s="75">
        <f aca="true" t="shared" si="9" ref="M9:M14">C9</f>
        <v>6.3</v>
      </c>
      <c r="N9" s="75">
        <f aca="true" t="shared" si="10" ref="N9:N14">C9</f>
        <v>6.3</v>
      </c>
      <c r="O9" s="75">
        <f aca="true" t="shared" si="11" ref="O9:O14">C9</f>
        <v>6.3</v>
      </c>
      <c r="P9" s="75">
        <f aca="true" t="shared" si="12" ref="P9:P14">C9</f>
        <v>6.3</v>
      </c>
      <c r="Q9" s="75">
        <f aca="true" t="shared" si="13" ref="Q9:Q14">C9</f>
        <v>6.3</v>
      </c>
      <c r="R9" s="75">
        <f>C9</f>
        <v>6.3</v>
      </c>
      <c r="S9" s="75">
        <f>C9</f>
        <v>6.3</v>
      </c>
      <c r="T9" s="75">
        <f>C9</f>
        <v>6.3</v>
      </c>
      <c r="U9" s="75">
        <f>C9</f>
        <v>6.3</v>
      </c>
      <c r="V9" s="75">
        <f>C9</f>
        <v>6.3</v>
      </c>
      <c r="W9" s="75">
        <f>C9</f>
        <v>6.3</v>
      </c>
      <c r="X9" s="75"/>
      <c r="Y9" s="75"/>
      <c r="Z9" s="75"/>
      <c r="AA9" s="75"/>
      <c r="AB9" s="75">
        <f>C9</f>
        <v>6.3</v>
      </c>
      <c r="AC9" s="75">
        <f>C9</f>
        <v>6.3</v>
      </c>
      <c r="AD9" s="75"/>
      <c r="AE9" s="75"/>
      <c r="AF9" s="75"/>
      <c r="AG9" s="75"/>
      <c r="AH9" s="75">
        <f>C9</f>
        <v>6.3</v>
      </c>
      <c r="AI9" s="75">
        <f>C9</f>
        <v>6.3</v>
      </c>
      <c r="AJ9" s="455"/>
      <c r="AK9" s="75"/>
      <c r="AL9" s="75"/>
      <c r="AM9" s="75"/>
      <c r="AN9" s="75">
        <f>C9</f>
        <v>6.3</v>
      </c>
      <c r="AO9" s="75">
        <f>C9</f>
        <v>6.3</v>
      </c>
      <c r="AP9" s="75"/>
      <c r="AQ9" s="75"/>
      <c r="AR9" s="75"/>
      <c r="AS9" s="75"/>
      <c r="AT9" s="75">
        <f>C9</f>
        <v>6.3</v>
      </c>
      <c r="AU9" s="75">
        <f>C9</f>
        <v>6.3</v>
      </c>
      <c r="AV9" s="75"/>
      <c r="AW9" s="75"/>
      <c r="AX9" s="75"/>
      <c r="AY9" s="75"/>
      <c r="AZ9" s="75">
        <f>C9</f>
        <v>6.3</v>
      </c>
      <c r="BA9" s="75">
        <f>C9</f>
        <v>6.3</v>
      </c>
      <c r="BB9" s="75"/>
      <c r="BC9" s="75"/>
      <c r="BD9" s="75"/>
      <c r="BE9" s="75"/>
      <c r="BF9" s="75">
        <f>C9</f>
        <v>6.3</v>
      </c>
      <c r="BG9" s="75">
        <f>C9</f>
        <v>6.3</v>
      </c>
      <c r="BH9" s="75"/>
      <c r="BI9" s="75"/>
      <c r="BJ9" s="75"/>
      <c r="BK9" s="75"/>
      <c r="BL9" s="75">
        <f>C9</f>
        <v>6.3</v>
      </c>
      <c r="BM9" s="75">
        <f>C9</f>
        <v>6.3</v>
      </c>
      <c r="BN9" s="75"/>
      <c r="BO9" s="75"/>
      <c r="BP9" s="75"/>
      <c r="BQ9" s="75"/>
      <c r="BR9" s="75">
        <f>C9</f>
        <v>6.3</v>
      </c>
      <c r="BS9" s="75">
        <f>C9</f>
        <v>6.3</v>
      </c>
      <c r="BT9" s="75"/>
      <c r="BU9" s="75"/>
      <c r="BV9" s="75">
        <f>C9</f>
        <v>6.3</v>
      </c>
      <c r="BW9" s="75">
        <f>C9</f>
        <v>6.3</v>
      </c>
      <c r="BX9" s="75">
        <f>C9</f>
        <v>6.3</v>
      </c>
      <c r="BY9" s="75">
        <f>C9</f>
        <v>6.3</v>
      </c>
      <c r="BZ9" s="75">
        <f>C9</f>
        <v>6.3</v>
      </c>
      <c r="CA9" s="75">
        <f>C9</f>
        <v>6.3</v>
      </c>
      <c r="CB9" s="75">
        <f>C9</f>
        <v>6.3</v>
      </c>
      <c r="CC9" s="75">
        <f>C9</f>
        <v>6.3</v>
      </c>
      <c r="CD9" s="75">
        <f>C9</f>
        <v>6.3</v>
      </c>
      <c r="CE9" s="75">
        <f>C9</f>
        <v>6.3</v>
      </c>
      <c r="CF9" s="75">
        <f>C9</f>
        <v>6.3</v>
      </c>
      <c r="CG9" s="75">
        <f>C9</f>
        <v>6.3</v>
      </c>
      <c r="CH9" s="75">
        <f>C9</f>
        <v>6.3</v>
      </c>
      <c r="CI9" s="75">
        <f>C9</f>
        <v>6.3</v>
      </c>
      <c r="CJ9" s="75">
        <f>C9</f>
        <v>6.3</v>
      </c>
      <c r="CK9" s="75">
        <f>C9</f>
        <v>6.3</v>
      </c>
      <c r="CL9" s="75">
        <f>C9</f>
        <v>6.3</v>
      </c>
      <c r="CM9" s="23">
        <f>C9</f>
        <v>6.3</v>
      </c>
    </row>
    <row r="10" spans="1:91" ht="16.5" hidden="1" thickBot="1">
      <c r="A10" s="35" t="s">
        <v>582</v>
      </c>
      <c r="B10" s="485" t="s">
        <v>1945</v>
      </c>
      <c r="C10" s="490">
        <v>6.3</v>
      </c>
      <c r="D10" s="487">
        <f t="shared" si="0"/>
        <v>6.3</v>
      </c>
      <c r="E10" s="14">
        <f t="shared" si="1"/>
        <v>6.3</v>
      </c>
      <c r="F10" s="14">
        <f t="shared" si="2"/>
        <v>6.3</v>
      </c>
      <c r="G10" s="14">
        <f t="shared" si="3"/>
        <v>6.3</v>
      </c>
      <c r="H10" s="14">
        <f t="shared" si="4"/>
        <v>6.3</v>
      </c>
      <c r="I10" s="14">
        <f t="shared" si="5"/>
        <v>6.3</v>
      </c>
      <c r="J10" s="14">
        <f t="shared" si="6"/>
        <v>6.3</v>
      </c>
      <c r="K10" s="14">
        <f t="shared" si="7"/>
        <v>6.3</v>
      </c>
      <c r="L10" s="14">
        <f t="shared" si="8"/>
        <v>6.3</v>
      </c>
      <c r="M10" s="14">
        <f t="shared" si="9"/>
        <v>6.3</v>
      </c>
      <c r="N10" s="14">
        <f t="shared" si="10"/>
        <v>6.3</v>
      </c>
      <c r="O10" s="14">
        <f t="shared" si="11"/>
        <v>6.3</v>
      </c>
      <c r="P10" s="14">
        <f t="shared" si="12"/>
        <v>6.3</v>
      </c>
      <c r="Q10" s="14">
        <f t="shared" si="13"/>
        <v>6.3</v>
      </c>
      <c r="R10" s="14">
        <f>C10</f>
        <v>6.3</v>
      </c>
      <c r="S10" s="14">
        <f>C10</f>
        <v>6.3</v>
      </c>
      <c r="T10" s="14">
        <f>C10</f>
        <v>6.3</v>
      </c>
      <c r="U10" s="14">
        <f>C10</f>
        <v>6.3</v>
      </c>
      <c r="V10" s="14">
        <f>C10</f>
        <v>6.3</v>
      </c>
      <c r="W10" s="14">
        <f>C10</f>
        <v>6.3</v>
      </c>
      <c r="X10" s="14"/>
      <c r="Y10" s="14"/>
      <c r="Z10" s="14"/>
      <c r="AA10" s="14"/>
      <c r="AB10" s="14">
        <f>C10</f>
        <v>6.3</v>
      </c>
      <c r="AC10" s="14">
        <f>C10</f>
        <v>6.3</v>
      </c>
      <c r="AD10" s="14"/>
      <c r="AE10" s="14"/>
      <c r="AF10" s="14"/>
      <c r="AG10" s="14"/>
      <c r="AH10" s="14">
        <f>C10</f>
        <v>6.3</v>
      </c>
      <c r="AI10" s="14">
        <f>C10</f>
        <v>6.3</v>
      </c>
      <c r="AJ10" s="16"/>
      <c r="AK10" s="14"/>
      <c r="AL10" s="14"/>
      <c r="AM10" s="14"/>
      <c r="AN10" s="14">
        <f>C10</f>
        <v>6.3</v>
      </c>
      <c r="AO10" s="14">
        <f>C10</f>
        <v>6.3</v>
      </c>
      <c r="AP10" s="14"/>
      <c r="AQ10" s="14"/>
      <c r="AR10" s="14"/>
      <c r="AS10" s="14"/>
      <c r="AT10" s="14">
        <f>C10</f>
        <v>6.3</v>
      </c>
      <c r="AU10" s="14">
        <f>C10</f>
        <v>6.3</v>
      </c>
      <c r="AV10" s="14"/>
      <c r="AW10" s="14"/>
      <c r="AX10" s="14"/>
      <c r="AY10" s="14"/>
      <c r="AZ10" s="14">
        <f>C10</f>
        <v>6.3</v>
      </c>
      <c r="BA10" s="14">
        <f>C10</f>
        <v>6.3</v>
      </c>
      <c r="BB10" s="14"/>
      <c r="BC10" s="14"/>
      <c r="BD10" s="14"/>
      <c r="BE10" s="14"/>
      <c r="BF10" s="14">
        <f>C10</f>
        <v>6.3</v>
      </c>
      <c r="BG10" s="14">
        <f>C10</f>
        <v>6.3</v>
      </c>
      <c r="BH10" s="14"/>
      <c r="BI10" s="14"/>
      <c r="BJ10" s="14"/>
      <c r="BK10" s="14"/>
      <c r="BL10" s="14">
        <f>C10</f>
        <v>6.3</v>
      </c>
      <c r="BM10" s="14">
        <f>C10</f>
        <v>6.3</v>
      </c>
      <c r="BN10" s="14"/>
      <c r="BO10" s="14"/>
      <c r="BP10" s="14"/>
      <c r="BQ10" s="14"/>
      <c r="BR10" s="14">
        <f>C10</f>
        <v>6.3</v>
      </c>
      <c r="BS10" s="14">
        <f>C10</f>
        <v>6.3</v>
      </c>
      <c r="BT10" s="14"/>
      <c r="BU10" s="14"/>
      <c r="BV10" s="14">
        <f>C10</f>
        <v>6.3</v>
      </c>
      <c r="BW10" s="14">
        <f>C10</f>
        <v>6.3</v>
      </c>
      <c r="BX10" s="14">
        <f>C10</f>
        <v>6.3</v>
      </c>
      <c r="BY10" s="14">
        <f>C10</f>
        <v>6.3</v>
      </c>
      <c r="BZ10" s="14">
        <f>C10</f>
        <v>6.3</v>
      </c>
      <c r="CA10" s="14">
        <f>C10</f>
        <v>6.3</v>
      </c>
      <c r="CB10" s="14">
        <f>C10</f>
        <v>6.3</v>
      </c>
      <c r="CC10" s="14">
        <f>C10</f>
        <v>6.3</v>
      </c>
      <c r="CD10" s="14">
        <f>C10</f>
        <v>6.3</v>
      </c>
      <c r="CE10" s="14">
        <f>C10</f>
        <v>6.3</v>
      </c>
      <c r="CF10" s="14">
        <f>C10</f>
        <v>6.3</v>
      </c>
      <c r="CG10" s="14">
        <f>C10</f>
        <v>6.3</v>
      </c>
      <c r="CH10" s="14">
        <f>C10</f>
        <v>6.3</v>
      </c>
      <c r="CI10" s="14">
        <f>C10</f>
        <v>6.3</v>
      </c>
      <c r="CJ10" s="14">
        <f>C10</f>
        <v>6.3</v>
      </c>
      <c r="CK10" s="14">
        <f>C10</f>
        <v>6.3</v>
      </c>
      <c r="CL10" s="14">
        <f>C10</f>
        <v>6.3</v>
      </c>
      <c r="CM10" s="19">
        <f>C10</f>
        <v>6.3</v>
      </c>
    </row>
    <row r="11" spans="1:91" ht="16.5" hidden="1" thickBot="1">
      <c r="A11" s="35" t="s">
        <v>584</v>
      </c>
      <c r="B11" s="485" t="s">
        <v>585</v>
      </c>
      <c r="C11" s="490">
        <v>6.3</v>
      </c>
      <c r="D11" s="487">
        <f t="shared" si="0"/>
        <v>6.3</v>
      </c>
      <c r="E11" s="14">
        <f t="shared" si="1"/>
        <v>6.3</v>
      </c>
      <c r="F11" s="14">
        <f t="shared" si="2"/>
        <v>6.3</v>
      </c>
      <c r="G11" s="14">
        <f t="shared" si="3"/>
        <v>6.3</v>
      </c>
      <c r="H11" s="14">
        <f t="shared" si="4"/>
        <v>6.3</v>
      </c>
      <c r="I11" s="14">
        <f t="shared" si="5"/>
        <v>6.3</v>
      </c>
      <c r="J11" s="14">
        <f t="shared" si="6"/>
        <v>6.3</v>
      </c>
      <c r="K11" s="14">
        <f t="shared" si="7"/>
        <v>6.3</v>
      </c>
      <c r="L11" s="14">
        <f t="shared" si="8"/>
        <v>6.3</v>
      </c>
      <c r="M11" s="14">
        <f t="shared" si="9"/>
        <v>6.3</v>
      </c>
      <c r="N11" s="14">
        <f t="shared" si="10"/>
        <v>6.3</v>
      </c>
      <c r="O11" s="14">
        <f t="shared" si="11"/>
        <v>6.3</v>
      </c>
      <c r="P11" s="14">
        <f t="shared" si="12"/>
        <v>6.3</v>
      </c>
      <c r="Q11" s="14">
        <f t="shared" si="13"/>
        <v>6.3</v>
      </c>
      <c r="R11" s="14">
        <f>C11</f>
        <v>6.3</v>
      </c>
      <c r="S11" s="14">
        <f>C11</f>
        <v>6.3</v>
      </c>
      <c r="T11" s="14">
        <f>C11</f>
        <v>6.3</v>
      </c>
      <c r="U11" s="14">
        <f>C11</f>
        <v>6.3</v>
      </c>
      <c r="V11" s="14">
        <f>C11</f>
        <v>6.3</v>
      </c>
      <c r="W11" s="14">
        <f>C11</f>
        <v>6.3</v>
      </c>
      <c r="X11" s="14"/>
      <c r="Y11" s="14"/>
      <c r="Z11" s="14"/>
      <c r="AA11" s="14"/>
      <c r="AB11" s="14">
        <f>C11</f>
        <v>6.3</v>
      </c>
      <c r="AC11" s="14">
        <f>C11</f>
        <v>6.3</v>
      </c>
      <c r="AD11" s="14"/>
      <c r="AE11" s="14"/>
      <c r="AF11" s="14"/>
      <c r="AG11" s="14"/>
      <c r="AH11" s="14">
        <f>C11</f>
        <v>6.3</v>
      </c>
      <c r="AI11" s="14">
        <f>C11</f>
        <v>6.3</v>
      </c>
      <c r="AJ11" s="16"/>
      <c r="AK11" s="14"/>
      <c r="AL11" s="14"/>
      <c r="AM11" s="14"/>
      <c r="AN11" s="14">
        <f>C11</f>
        <v>6.3</v>
      </c>
      <c r="AO11" s="14">
        <f>C11</f>
        <v>6.3</v>
      </c>
      <c r="AP11" s="14"/>
      <c r="AQ11" s="14"/>
      <c r="AR11" s="14"/>
      <c r="AS11" s="14"/>
      <c r="AT11" s="14">
        <f>C11</f>
        <v>6.3</v>
      </c>
      <c r="AU11" s="14">
        <f>C11</f>
        <v>6.3</v>
      </c>
      <c r="AV11" s="14"/>
      <c r="AW11" s="14"/>
      <c r="AX11" s="14"/>
      <c r="AY11" s="14"/>
      <c r="AZ11" s="14">
        <f>C11</f>
        <v>6.3</v>
      </c>
      <c r="BA11" s="14">
        <f>C11</f>
        <v>6.3</v>
      </c>
      <c r="BB11" s="14"/>
      <c r="BC11" s="14"/>
      <c r="BD11" s="14"/>
      <c r="BE11" s="14"/>
      <c r="BF11" s="14">
        <f>C11</f>
        <v>6.3</v>
      </c>
      <c r="BG11" s="14">
        <f>C11</f>
        <v>6.3</v>
      </c>
      <c r="BH11" s="14"/>
      <c r="BI11" s="14"/>
      <c r="BJ11" s="14"/>
      <c r="BK11" s="14"/>
      <c r="BL11" s="14">
        <f>C11</f>
        <v>6.3</v>
      </c>
      <c r="BM11" s="14">
        <f>C11</f>
        <v>6.3</v>
      </c>
      <c r="BN11" s="14"/>
      <c r="BO11" s="14"/>
      <c r="BP11" s="14"/>
      <c r="BQ11" s="14"/>
      <c r="BR11" s="14">
        <f>C11</f>
        <v>6.3</v>
      </c>
      <c r="BS11" s="14">
        <f>C11</f>
        <v>6.3</v>
      </c>
      <c r="BT11" s="14"/>
      <c r="BU11" s="14"/>
      <c r="BV11" s="14">
        <f>C11</f>
        <v>6.3</v>
      </c>
      <c r="BW11" s="14">
        <f>C11</f>
        <v>6.3</v>
      </c>
      <c r="BX11" s="14">
        <f>C11</f>
        <v>6.3</v>
      </c>
      <c r="BY11" s="14">
        <f>C11</f>
        <v>6.3</v>
      </c>
      <c r="BZ11" s="14">
        <f>C11</f>
        <v>6.3</v>
      </c>
      <c r="CA11" s="14">
        <f>C11</f>
        <v>6.3</v>
      </c>
      <c r="CB11" s="14">
        <f>C11</f>
        <v>6.3</v>
      </c>
      <c r="CC11" s="14">
        <f>C11</f>
        <v>6.3</v>
      </c>
      <c r="CD11" s="14">
        <f>C11</f>
        <v>6.3</v>
      </c>
      <c r="CE11" s="14">
        <f>C11</f>
        <v>6.3</v>
      </c>
      <c r="CF11" s="14">
        <f>C11</f>
        <v>6.3</v>
      </c>
      <c r="CG11" s="14">
        <f>C11</f>
        <v>6.3</v>
      </c>
      <c r="CH11" s="14">
        <f>C11</f>
        <v>6.3</v>
      </c>
      <c r="CI11" s="14">
        <f>C11</f>
        <v>6.3</v>
      </c>
      <c r="CJ11" s="14">
        <f>C11</f>
        <v>6.3</v>
      </c>
      <c r="CK11" s="14">
        <f>C11</f>
        <v>6.3</v>
      </c>
      <c r="CL11" s="14">
        <f>C11</f>
        <v>6.3</v>
      </c>
      <c r="CM11" s="19">
        <f>C11</f>
        <v>6.3</v>
      </c>
    </row>
    <row r="12" spans="1:91" ht="16.5" hidden="1" thickBot="1">
      <c r="A12" s="35" t="s">
        <v>586</v>
      </c>
      <c r="B12" s="485" t="s">
        <v>1947</v>
      </c>
      <c r="C12" s="490">
        <v>107</v>
      </c>
      <c r="D12" s="487">
        <f t="shared" si="0"/>
        <v>107</v>
      </c>
      <c r="E12" s="14">
        <f t="shared" si="1"/>
        <v>107</v>
      </c>
      <c r="F12" s="14">
        <f t="shared" si="2"/>
        <v>107</v>
      </c>
      <c r="G12" s="14">
        <f t="shared" si="3"/>
        <v>107</v>
      </c>
      <c r="H12" s="14">
        <f t="shared" si="4"/>
        <v>107</v>
      </c>
      <c r="I12" s="14">
        <f t="shared" si="5"/>
        <v>107</v>
      </c>
      <c r="J12" s="14">
        <f t="shared" si="6"/>
        <v>107</v>
      </c>
      <c r="K12" s="14">
        <f t="shared" si="7"/>
        <v>107</v>
      </c>
      <c r="L12" s="14">
        <f t="shared" si="8"/>
        <v>107</v>
      </c>
      <c r="M12" s="14">
        <f t="shared" si="9"/>
        <v>107</v>
      </c>
      <c r="N12" s="14">
        <f t="shared" si="10"/>
        <v>107</v>
      </c>
      <c r="O12" s="14">
        <f t="shared" si="11"/>
        <v>107</v>
      </c>
      <c r="P12" s="14">
        <f t="shared" si="12"/>
        <v>107</v>
      </c>
      <c r="Q12" s="14">
        <f t="shared" si="13"/>
        <v>107</v>
      </c>
      <c r="R12" s="14">
        <f>C12</f>
        <v>107</v>
      </c>
      <c r="S12" s="14">
        <f>C12</f>
        <v>107</v>
      </c>
      <c r="T12" s="14">
        <f>C12</f>
        <v>107</v>
      </c>
      <c r="U12" s="14">
        <f>C12</f>
        <v>107</v>
      </c>
      <c r="V12" s="14">
        <f>C12</f>
        <v>107</v>
      </c>
      <c r="W12" s="14">
        <f>C12</f>
        <v>107</v>
      </c>
      <c r="X12" s="14"/>
      <c r="Y12" s="14"/>
      <c r="Z12" s="14"/>
      <c r="AA12" s="14"/>
      <c r="AB12" s="14">
        <f>C12</f>
        <v>107</v>
      </c>
      <c r="AC12" s="14">
        <f>C12</f>
        <v>107</v>
      </c>
      <c r="AD12" s="14"/>
      <c r="AE12" s="14"/>
      <c r="AF12" s="14"/>
      <c r="AG12" s="14"/>
      <c r="AH12" s="14">
        <f>C12</f>
        <v>107</v>
      </c>
      <c r="AI12" s="14">
        <f>C12</f>
        <v>107</v>
      </c>
      <c r="AJ12" s="16"/>
      <c r="AK12" s="14"/>
      <c r="AL12" s="14"/>
      <c r="AM12" s="14"/>
      <c r="AN12" s="14">
        <f>C12</f>
        <v>107</v>
      </c>
      <c r="AO12" s="14">
        <f>C12</f>
        <v>107</v>
      </c>
      <c r="AP12" s="14"/>
      <c r="AQ12" s="14"/>
      <c r="AR12" s="14"/>
      <c r="AS12" s="14"/>
      <c r="AT12" s="14">
        <f>C12</f>
        <v>107</v>
      </c>
      <c r="AU12" s="14">
        <f>C12</f>
        <v>107</v>
      </c>
      <c r="AV12" s="14"/>
      <c r="AW12" s="14"/>
      <c r="AX12" s="14"/>
      <c r="AY12" s="14"/>
      <c r="AZ12" s="14">
        <f>C12</f>
        <v>107</v>
      </c>
      <c r="BA12" s="14">
        <f>C12</f>
        <v>107</v>
      </c>
      <c r="BB12" s="14"/>
      <c r="BC12" s="14"/>
      <c r="BD12" s="14"/>
      <c r="BE12" s="14"/>
      <c r="BF12" s="14">
        <f>C12</f>
        <v>107</v>
      </c>
      <c r="BG12" s="14">
        <f>C12</f>
        <v>107</v>
      </c>
      <c r="BH12" s="14"/>
      <c r="BI12" s="14"/>
      <c r="BJ12" s="14"/>
      <c r="BK12" s="14"/>
      <c r="BL12" s="14">
        <f>C12</f>
        <v>107</v>
      </c>
      <c r="BM12" s="14">
        <f>C12</f>
        <v>107</v>
      </c>
      <c r="BN12" s="14"/>
      <c r="BO12" s="14"/>
      <c r="BP12" s="14"/>
      <c r="BQ12" s="14"/>
      <c r="BR12" s="14">
        <f>C12</f>
        <v>107</v>
      </c>
      <c r="BS12" s="14">
        <f>C12</f>
        <v>107</v>
      </c>
      <c r="BT12" s="14"/>
      <c r="BU12" s="14"/>
      <c r="BV12" s="14">
        <f>C12</f>
        <v>107</v>
      </c>
      <c r="BW12" s="14">
        <f>C12</f>
        <v>107</v>
      </c>
      <c r="BX12" s="14">
        <f>C12</f>
        <v>107</v>
      </c>
      <c r="BY12" s="14">
        <f>C12</f>
        <v>107</v>
      </c>
      <c r="BZ12" s="14">
        <f>C12</f>
        <v>107</v>
      </c>
      <c r="CA12" s="14">
        <f>C12</f>
        <v>107</v>
      </c>
      <c r="CB12" s="14">
        <f>C12</f>
        <v>107</v>
      </c>
      <c r="CC12" s="14">
        <f>C12</f>
        <v>107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9"/>
    </row>
    <row r="13" spans="1:91" ht="16.5" hidden="1" thickBot="1">
      <c r="A13" s="35" t="s">
        <v>587</v>
      </c>
      <c r="B13" s="485" t="s">
        <v>1946</v>
      </c>
      <c r="C13" s="490">
        <v>99</v>
      </c>
      <c r="D13" s="487">
        <f t="shared" si="0"/>
        <v>99</v>
      </c>
      <c r="E13" s="14">
        <f t="shared" si="1"/>
        <v>99</v>
      </c>
      <c r="F13" s="14">
        <f t="shared" si="2"/>
        <v>99</v>
      </c>
      <c r="G13" s="14">
        <f t="shared" si="3"/>
        <v>99</v>
      </c>
      <c r="H13" s="14">
        <f t="shared" si="4"/>
        <v>99</v>
      </c>
      <c r="I13" s="14">
        <f t="shared" si="5"/>
        <v>99</v>
      </c>
      <c r="J13" s="14">
        <f t="shared" si="6"/>
        <v>99</v>
      </c>
      <c r="K13" s="14">
        <f t="shared" si="7"/>
        <v>99</v>
      </c>
      <c r="L13" s="14">
        <f t="shared" si="8"/>
        <v>99</v>
      </c>
      <c r="M13" s="14">
        <f t="shared" si="9"/>
        <v>99</v>
      </c>
      <c r="N13" s="14">
        <f t="shared" si="10"/>
        <v>99</v>
      </c>
      <c r="O13" s="14">
        <f t="shared" si="11"/>
        <v>99</v>
      </c>
      <c r="P13" s="14">
        <f t="shared" si="12"/>
        <v>99</v>
      </c>
      <c r="Q13" s="14">
        <f t="shared" si="13"/>
        <v>99</v>
      </c>
      <c r="R13" s="14">
        <f>C13</f>
        <v>99</v>
      </c>
      <c r="S13" s="14">
        <f>C13</f>
        <v>99</v>
      </c>
      <c r="T13" s="14">
        <f>C13</f>
        <v>99</v>
      </c>
      <c r="U13" s="14">
        <f>C13</f>
        <v>99</v>
      </c>
      <c r="V13" s="14">
        <f>C13</f>
        <v>99</v>
      </c>
      <c r="W13" s="14">
        <f>C13</f>
        <v>99</v>
      </c>
      <c r="X13" s="14"/>
      <c r="Y13" s="14"/>
      <c r="Z13" s="14"/>
      <c r="AA13" s="14"/>
      <c r="AB13" s="14">
        <f>C13</f>
        <v>99</v>
      </c>
      <c r="AC13" s="14">
        <f>C13</f>
        <v>99</v>
      </c>
      <c r="AD13" s="14"/>
      <c r="AE13" s="14"/>
      <c r="AF13" s="14"/>
      <c r="AG13" s="14"/>
      <c r="AH13" s="14">
        <f>C13</f>
        <v>99</v>
      </c>
      <c r="AI13" s="14">
        <f>C13</f>
        <v>99</v>
      </c>
      <c r="AJ13" s="16"/>
      <c r="AK13" s="14"/>
      <c r="AL13" s="14"/>
      <c r="AM13" s="14"/>
      <c r="AN13" s="14">
        <f>C13</f>
        <v>99</v>
      </c>
      <c r="AO13" s="14">
        <f>C13</f>
        <v>99</v>
      </c>
      <c r="AP13" s="14"/>
      <c r="AQ13" s="14"/>
      <c r="AR13" s="14"/>
      <c r="AS13" s="14"/>
      <c r="AT13" s="14">
        <f>C13</f>
        <v>99</v>
      </c>
      <c r="AU13" s="14">
        <f>C13</f>
        <v>99</v>
      </c>
      <c r="AV13" s="14"/>
      <c r="AW13" s="14"/>
      <c r="AX13" s="14"/>
      <c r="AY13" s="14"/>
      <c r="AZ13" s="14">
        <f>C13</f>
        <v>99</v>
      </c>
      <c r="BA13" s="14">
        <f>C13</f>
        <v>99</v>
      </c>
      <c r="BB13" s="14"/>
      <c r="BC13" s="14"/>
      <c r="BD13" s="14"/>
      <c r="BE13" s="14"/>
      <c r="BF13" s="14">
        <f>C13</f>
        <v>99</v>
      </c>
      <c r="BG13" s="14">
        <f>C13</f>
        <v>99</v>
      </c>
      <c r="BH13" s="14"/>
      <c r="BI13" s="14"/>
      <c r="BJ13" s="14"/>
      <c r="BK13" s="14"/>
      <c r="BL13" s="14">
        <f>C13</f>
        <v>99</v>
      </c>
      <c r="BM13" s="473">
        <f>C13</f>
        <v>99</v>
      </c>
      <c r="BN13" s="14"/>
      <c r="BO13" s="14"/>
      <c r="BP13" s="14"/>
      <c r="BQ13" s="14"/>
      <c r="BR13" s="14">
        <f>C13</f>
        <v>99</v>
      </c>
      <c r="BS13" s="14">
        <f>C13</f>
        <v>99</v>
      </c>
      <c r="BT13" s="14"/>
      <c r="BU13" s="14"/>
      <c r="BV13" s="14">
        <f>C13</f>
        <v>99</v>
      </c>
      <c r="BW13" s="14">
        <f>C13</f>
        <v>99</v>
      </c>
      <c r="BX13" s="14">
        <f>C13</f>
        <v>99</v>
      </c>
      <c r="BY13" s="14">
        <f>C13</f>
        <v>99</v>
      </c>
      <c r="BZ13" s="14">
        <f>C13</f>
        <v>99</v>
      </c>
      <c r="CA13" s="14">
        <f>C13</f>
        <v>99</v>
      </c>
      <c r="CB13" s="14">
        <f>C13</f>
        <v>99</v>
      </c>
      <c r="CC13" s="14">
        <f>C13</f>
        <v>99</v>
      </c>
      <c r="CD13" s="14">
        <f>C13</f>
        <v>99</v>
      </c>
      <c r="CE13" s="14">
        <f>C13</f>
        <v>99</v>
      </c>
      <c r="CF13" s="14">
        <f>C13</f>
        <v>99</v>
      </c>
      <c r="CG13" s="14">
        <f>C13</f>
        <v>99</v>
      </c>
      <c r="CH13" s="14">
        <f>C13</f>
        <v>99</v>
      </c>
      <c r="CI13" s="14">
        <f>C13</f>
        <v>99</v>
      </c>
      <c r="CJ13" s="14">
        <f>C13</f>
        <v>99</v>
      </c>
      <c r="CK13" s="14">
        <f>C13</f>
        <v>99</v>
      </c>
      <c r="CL13" s="14">
        <f>C13</f>
        <v>99</v>
      </c>
      <c r="CM13" s="19">
        <f>C13</f>
        <v>99</v>
      </c>
    </row>
    <row r="14" spans="1:91" ht="16.5" hidden="1" thickBot="1">
      <c r="A14" s="35" t="s">
        <v>589</v>
      </c>
      <c r="B14" s="485" t="s">
        <v>1110</v>
      </c>
      <c r="C14" s="490">
        <v>6.3</v>
      </c>
      <c r="D14" s="487">
        <f t="shared" si="0"/>
        <v>6.3</v>
      </c>
      <c r="E14" s="14">
        <f t="shared" si="1"/>
        <v>6.3</v>
      </c>
      <c r="F14" s="14">
        <f t="shared" si="2"/>
        <v>6.3</v>
      </c>
      <c r="G14" s="14">
        <f t="shared" si="3"/>
        <v>6.3</v>
      </c>
      <c r="H14" s="14">
        <f t="shared" si="4"/>
        <v>6.3</v>
      </c>
      <c r="I14" s="14">
        <f t="shared" si="5"/>
        <v>6.3</v>
      </c>
      <c r="J14" s="14">
        <f t="shared" si="6"/>
        <v>6.3</v>
      </c>
      <c r="K14" s="14">
        <f t="shared" si="7"/>
        <v>6.3</v>
      </c>
      <c r="L14" s="14">
        <f t="shared" si="8"/>
        <v>6.3</v>
      </c>
      <c r="M14" s="14">
        <f t="shared" si="9"/>
        <v>6.3</v>
      </c>
      <c r="N14" s="14">
        <f t="shared" si="10"/>
        <v>6.3</v>
      </c>
      <c r="O14" s="14">
        <f t="shared" si="11"/>
        <v>6.3</v>
      </c>
      <c r="P14" s="14">
        <f t="shared" si="12"/>
        <v>6.3</v>
      </c>
      <c r="Q14" s="14">
        <f t="shared" si="13"/>
        <v>6.3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6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9"/>
    </row>
    <row r="15" spans="1:91" ht="16.5" hidden="1" thickBot="1">
      <c r="A15" s="35" t="s">
        <v>1111</v>
      </c>
      <c r="B15" s="485" t="s">
        <v>1951</v>
      </c>
      <c r="C15" s="490">
        <v>6.3</v>
      </c>
      <c r="D15" s="48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f>C15</f>
        <v>6.3</v>
      </c>
      <c r="S15" s="14">
        <f>C15</f>
        <v>6.3</v>
      </c>
      <c r="T15" s="14">
        <f>C15</f>
        <v>6.3</v>
      </c>
      <c r="U15" s="14">
        <f>C15</f>
        <v>6.3</v>
      </c>
      <c r="V15" s="14">
        <f>C15</f>
        <v>6.3</v>
      </c>
      <c r="W15" s="14">
        <f>C15</f>
        <v>6.3</v>
      </c>
      <c r="X15" s="14"/>
      <c r="Y15" s="14"/>
      <c r="Z15" s="14"/>
      <c r="AA15" s="14"/>
      <c r="AB15" s="14">
        <f>C15</f>
        <v>6.3</v>
      </c>
      <c r="AC15" s="14">
        <f aca="true" t="shared" si="14" ref="AC15:AC21">C15</f>
        <v>6.3</v>
      </c>
      <c r="AD15" s="14"/>
      <c r="AE15" s="14"/>
      <c r="AF15" s="14"/>
      <c r="AG15" s="14"/>
      <c r="AH15" s="14">
        <f>C15</f>
        <v>6.3</v>
      </c>
      <c r="AI15" s="14">
        <f aca="true" t="shared" si="15" ref="AI15:AI21">C15</f>
        <v>6.3</v>
      </c>
      <c r="AJ15" s="16"/>
      <c r="AK15" s="14"/>
      <c r="AL15" s="14"/>
      <c r="AM15" s="14"/>
      <c r="AN15" s="14">
        <f>C15</f>
        <v>6.3</v>
      </c>
      <c r="AO15" s="14">
        <f aca="true" t="shared" si="16" ref="AO15:AO21">C15</f>
        <v>6.3</v>
      </c>
      <c r="AP15" s="14"/>
      <c r="AQ15" s="14"/>
      <c r="AR15" s="14"/>
      <c r="AS15" s="14"/>
      <c r="AT15" s="14">
        <f>C15</f>
        <v>6.3</v>
      </c>
      <c r="AU15" s="14">
        <f aca="true" t="shared" si="17" ref="AU15:AU22">C15</f>
        <v>6.3</v>
      </c>
      <c r="AV15" s="14"/>
      <c r="AW15" s="14"/>
      <c r="AX15" s="14"/>
      <c r="AY15" s="14"/>
      <c r="AZ15" s="14">
        <f>C15</f>
        <v>6.3</v>
      </c>
      <c r="BA15" s="14">
        <f>C15</f>
        <v>6.3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9"/>
    </row>
    <row r="16" spans="1:91" ht="16.5" hidden="1" thickBot="1">
      <c r="A16" s="35" t="s">
        <v>577</v>
      </c>
      <c r="B16" s="485" t="s">
        <v>2320</v>
      </c>
      <c r="C16" s="490">
        <v>6.3</v>
      </c>
      <c r="D16" s="487">
        <f>C16</f>
        <v>6.3</v>
      </c>
      <c r="E16" s="14">
        <f>C16</f>
        <v>6.3</v>
      </c>
      <c r="F16" s="14">
        <f>C16</f>
        <v>6.3</v>
      </c>
      <c r="G16" s="14">
        <f>C16</f>
        <v>6.3</v>
      </c>
      <c r="H16" s="14">
        <f>C16</f>
        <v>6.3</v>
      </c>
      <c r="I16" s="14">
        <f>C16</f>
        <v>6.3</v>
      </c>
      <c r="J16" s="14">
        <f>C16</f>
        <v>6.3</v>
      </c>
      <c r="K16" s="14">
        <f>C16</f>
        <v>6.3</v>
      </c>
      <c r="L16" s="14">
        <f>C16</f>
        <v>6.3</v>
      </c>
      <c r="M16" s="14">
        <f>C16</f>
        <v>6.3</v>
      </c>
      <c r="N16" s="14">
        <f>C16</f>
        <v>6.3</v>
      </c>
      <c r="O16" s="14">
        <f>C16</f>
        <v>6.3</v>
      </c>
      <c r="P16" s="14">
        <f>C16</f>
        <v>6.3</v>
      </c>
      <c r="Q16" s="14">
        <f>C16</f>
        <v>6.3</v>
      </c>
      <c r="R16" s="14">
        <f>C16</f>
        <v>6.3</v>
      </c>
      <c r="S16" s="14">
        <f>C16</f>
        <v>6.3</v>
      </c>
      <c r="T16" s="14">
        <f>C16</f>
        <v>6.3</v>
      </c>
      <c r="U16" s="14">
        <f>C16</f>
        <v>6.3</v>
      </c>
      <c r="V16" s="14">
        <f>C16</f>
        <v>6.3</v>
      </c>
      <c r="W16" s="14">
        <f>C16</f>
        <v>6.3</v>
      </c>
      <c r="X16" s="14"/>
      <c r="Y16" s="14"/>
      <c r="Z16" s="14"/>
      <c r="AA16" s="14"/>
      <c r="AB16" s="14">
        <f>C16</f>
        <v>6.3</v>
      </c>
      <c r="AC16" s="14">
        <f t="shared" si="14"/>
        <v>6.3</v>
      </c>
      <c r="AD16" s="14"/>
      <c r="AE16" s="14"/>
      <c r="AF16" s="14"/>
      <c r="AG16" s="14"/>
      <c r="AH16" s="14">
        <f>C16</f>
        <v>6.3</v>
      </c>
      <c r="AI16" s="14">
        <f t="shared" si="15"/>
        <v>6.3</v>
      </c>
      <c r="AJ16" s="14"/>
      <c r="AK16" s="14"/>
      <c r="AL16" s="14"/>
      <c r="AM16" s="14"/>
      <c r="AN16" s="14">
        <f>C16</f>
        <v>6.3</v>
      </c>
      <c r="AO16" s="14">
        <f t="shared" si="16"/>
        <v>6.3</v>
      </c>
      <c r="AP16" s="14"/>
      <c r="AQ16" s="14"/>
      <c r="AR16" s="14"/>
      <c r="AS16" s="14"/>
      <c r="AT16" s="14">
        <f>C16</f>
        <v>6.3</v>
      </c>
      <c r="AU16" s="14">
        <f t="shared" si="17"/>
        <v>6.3</v>
      </c>
      <c r="AV16" s="14"/>
      <c r="AW16" s="14"/>
      <c r="AX16" s="14"/>
      <c r="AY16" s="14"/>
      <c r="AZ16" s="14">
        <f>C16</f>
        <v>6.3</v>
      </c>
      <c r="BA16" s="14">
        <f>C16</f>
        <v>6.3</v>
      </c>
      <c r="BB16" s="14"/>
      <c r="BC16" s="14"/>
      <c r="BD16" s="14"/>
      <c r="BE16" s="14"/>
      <c r="BF16" s="14">
        <f>C16</f>
        <v>6.3</v>
      </c>
      <c r="BG16" s="14">
        <f>C16</f>
        <v>6.3</v>
      </c>
      <c r="BH16" s="14"/>
      <c r="BI16" s="14"/>
      <c r="BJ16" s="14"/>
      <c r="BK16" s="14"/>
      <c r="BL16" s="14">
        <f>C16</f>
        <v>6.3</v>
      </c>
      <c r="BM16" s="14">
        <f>C16</f>
        <v>6.3</v>
      </c>
      <c r="BN16" s="14"/>
      <c r="BO16" s="14"/>
      <c r="BP16" s="14"/>
      <c r="BQ16" s="14"/>
      <c r="BR16" s="14">
        <f>C16</f>
        <v>6.3</v>
      </c>
      <c r="BS16" s="14">
        <f>C16</f>
        <v>6.3</v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9"/>
    </row>
    <row r="17" spans="1:91" ht="16.5" hidden="1" thickBot="1">
      <c r="A17" s="35" t="s">
        <v>2379</v>
      </c>
      <c r="B17" s="485" t="s">
        <v>1113</v>
      </c>
      <c r="C17" s="490">
        <v>119</v>
      </c>
      <c r="D17" s="487"/>
      <c r="E17" s="14"/>
      <c r="F17" s="14"/>
      <c r="G17" s="14"/>
      <c r="H17" s="14"/>
      <c r="I17" s="14"/>
      <c r="J17" s="14"/>
      <c r="K17" s="14"/>
      <c r="L17" s="14"/>
      <c r="M17" s="14"/>
      <c r="N17" s="14">
        <f>C17</f>
        <v>119</v>
      </c>
      <c r="O17" s="14"/>
      <c r="P17" s="14">
        <f>C17</f>
        <v>119</v>
      </c>
      <c r="Q17" s="14"/>
      <c r="R17" s="14">
        <f>C17</f>
        <v>119</v>
      </c>
      <c r="S17" s="14"/>
      <c r="T17" s="14">
        <f>C17</f>
        <v>119</v>
      </c>
      <c r="U17" s="14">
        <f>C17</f>
        <v>119</v>
      </c>
      <c r="V17" s="14">
        <f>C17</f>
        <v>119</v>
      </c>
      <c r="W17" s="14">
        <f>C17</f>
        <v>119</v>
      </c>
      <c r="X17" s="14"/>
      <c r="Y17" s="14"/>
      <c r="Z17" s="14"/>
      <c r="AA17" s="14"/>
      <c r="AB17" s="14">
        <f>C17</f>
        <v>119</v>
      </c>
      <c r="AC17" s="14">
        <f t="shared" si="14"/>
        <v>119</v>
      </c>
      <c r="AD17" s="14"/>
      <c r="AE17" s="14"/>
      <c r="AF17" s="14"/>
      <c r="AG17" s="14"/>
      <c r="AH17" s="14">
        <f>C17</f>
        <v>119</v>
      </c>
      <c r="AI17" s="14">
        <f t="shared" si="15"/>
        <v>119</v>
      </c>
      <c r="AJ17" s="16"/>
      <c r="AK17" s="14"/>
      <c r="AL17" s="14"/>
      <c r="AM17" s="14"/>
      <c r="AN17" s="14">
        <f>C17</f>
        <v>119</v>
      </c>
      <c r="AO17" s="14">
        <f t="shared" si="16"/>
        <v>119</v>
      </c>
      <c r="AP17" s="14"/>
      <c r="AQ17" s="14"/>
      <c r="AR17" s="14"/>
      <c r="AS17" s="14"/>
      <c r="AT17" s="14">
        <f>C17</f>
        <v>119</v>
      </c>
      <c r="AU17" s="14">
        <f t="shared" si="17"/>
        <v>119</v>
      </c>
      <c r="AV17" s="14"/>
      <c r="AW17" s="14"/>
      <c r="AX17" s="14"/>
      <c r="AY17" s="14"/>
      <c r="AZ17" s="14">
        <f>C17</f>
        <v>119</v>
      </c>
      <c r="BA17" s="14">
        <f>C17</f>
        <v>119</v>
      </c>
      <c r="BB17" s="14"/>
      <c r="BC17" s="14"/>
      <c r="BD17" s="14"/>
      <c r="BE17" s="14"/>
      <c r="BF17" s="14">
        <f>C17</f>
        <v>119</v>
      </c>
      <c r="BG17" s="14">
        <f>C17</f>
        <v>119</v>
      </c>
      <c r="BH17" s="14"/>
      <c r="BI17" s="14"/>
      <c r="BJ17" s="14"/>
      <c r="BK17" s="14"/>
      <c r="BL17" s="14">
        <f>C17</f>
        <v>119</v>
      </c>
      <c r="BM17" s="14">
        <f>C17</f>
        <v>119</v>
      </c>
      <c r="BN17" s="14"/>
      <c r="BO17" s="14"/>
      <c r="BP17" s="14"/>
      <c r="BQ17" s="14"/>
      <c r="BR17" s="14">
        <f>C17</f>
        <v>119</v>
      </c>
      <c r="BS17" s="14">
        <f>C17</f>
        <v>119</v>
      </c>
      <c r="BT17" s="14"/>
      <c r="BU17" s="14"/>
      <c r="BV17" s="14">
        <f>C17</f>
        <v>119</v>
      </c>
      <c r="BW17" s="14">
        <f>C17</f>
        <v>119</v>
      </c>
      <c r="BX17" s="14">
        <f>C17</f>
        <v>119</v>
      </c>
      <c r="BY17" s="14">
        <f>C17</f>
        <v>119</v>
      </c>
      <c r="BZ17" s="14">
        <f>C17</f>
        <v>119</v>
      </c>
      <c r="CA17" s="14">
        <f>C17</f>
        <v>119</v>
      </c>
      <c r="CB17" s="14">
        <f>C17</f>
        <v>119</v>
      </c>
      <c r="CC17" s="14">
        <f>C17</f>
        <v>119</v>
      </c>
      <c r="CD17" s="14">
        <f>C17</f>
        <v>119</v>
      </c>
      <c r="CE17" s="14">
        <f>C17</f>
        <v>119</v>
      </c>
      <c r="CF17" s="14">
        <f>C17</f>
        <v>119</v>
      </c>
      <c r="CG17" s="14">
        <f>C17</f>
        <v>119</v>
      </c>
      <c r="CH17" s="14">
        <f>C17</f>
        <v>119</v>
      </c>
      <c r="CI17" s="14">
        <f>C17</f>
        <v>119</v>
      </c>
      <c r="CJ17" s="14">
        <f>C17</f>
        <v>119</v>
      </c>
      <c r="CK17" s="14">
        <f>C17</f>
        <v>119</v>
      </c>
      <c r="CL17" s="14">
        <f>C17</f>
        <v>119</v>
      </c>
      <c r="CM17" s="19">
        <f>C17</f>
        <v>119</v>
      </c>
    </row>
    <row r="18" spans="1:91" ht="32.25" hidden="1" thickBot="1">
      <c r="A18" s="35" t="s">
        <v>1644</v>
      </c>
      <c r="B18" s="485" t="s">
        <v>1953</v>
      </c>
      <c r="C18" s="490">
        <v>347.6</v>
      </c>
      <c r="D18" s="487"/>
      <c r="E18" s="14"/>
      <c r="F18" s="14"/>
      <c r="G18" s="14"/>
      <c r="H18" s="14"/>
      <c r="I18" s="14"/>
      <c r="J18" s="14"/>
      <c r="K18" s="14">
        <f>C18</f>
        <v>347.6</v>
      </c>
      <c r="L18" s="14"/>
      <c r="M18" s="14">
        <f>C18</f>
        <v>347.6</v>
      </c>
      <c r="N18" s="14"/>
      <c r="O18" s="14">
        <f>C18</f>
        <v>347.6</v>
      </c>
      <c r="P18" s="14"/>
      <c r="Q18" s="14">
        <f>C18</f>
        <v>347.6</v>
      </c>
      <c r="R18" s="14"/>
      <c r="S18" s="14">
        <f>C18</f>
        <v>347.6</v>
      </c>
      <c r="T18" s="14"/>
      <c r="U18" s="14">
        <f>C18</f>
        <v>347.6</v>
      </c>
      <c r="V18" s="14"/>
      <c r="W18" s="14">
        <f>C18</f>
        <v>347.6</v>
      </c>
      <c r="X18" s="14"/>
      <c r="Y18" s="14"/>
      <c r="Z18" s="14"/>
      <c r="AA18" s="14"/>
      <c r="AB18" s="14"/>
      <c r="AC18" s="14">
        <f t="shared" si="14"/>
        <v>347.6</v>
      </c>
      <c r="AD18" s="14"/>
      <c r="AE18" s="14"/>
      <c r="AF18" s="14"/>
      <c r="AG18" s="14"/>
      <c r="AH18" s="14"/>
      <c r="AI18" s="14">
        <f t="shared" si="15"/>
        <v>347.6</v>
      </c>
      <c r="AJ18" s="16"/>
      <c r="AK18" s="14"/>
      <c r="AL18" s="14"/>
      <c r="AM18" s="14"/>
      <c r="AN18" s="14"/>
      <c r="AO18" s="14">
        <f t="shared" si="16"/>
        <v>347.6</v>
      </c>
      <c r="AP18" s="14"/>
      <c r="AQ18" s="14"/>
      <c r="AR18" s="14"/>
      <c r="AS18" s="14"/>
      <c r="AT18" s="14"/>
      <c r="AU18" s="14">
        <f t="shared" si="17"/>
        <v>347.6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9"/>
    </row>
    <row r="19" spans="1:91" ht="16.5" hidden="1" thickBot="1">
      <c r="A19" s="35" t="s">
        <v>590</v>
      </c>
      <c r="B19" s="485" t="s">
        <v>591</v>
      </c>
      <c r="C19" s="490">
        <v>110.7</v>
      </c>
      <c r="D19" s="487">
        <f>C19</f>
        <v>110.7</v>
      </c>
      <c r="E19" s="14">
        <f>C19</f>
        <v>110.7</v>
      </c>
      <c r="F19" s="14">
        <f>C19</f>
        <v>110.7</v>
      </c>
      <c r="G19" s="14">
        <f>C19</f>
        <v>110.7</v>
      </c>
      <c r="H19" s="14">
        <f>C19</f>
        <v>110.7</v>
      </c>
      <c r="I19" s="14">
        <f>C19</f>
        <v>110.7</v>
      </c>
      <c r="J19" s="14">
        <f>C19</f>
        <v>110.7</v>
      </c>
      <c r="K19" s="14">
        <f>C19</f>
        <v>110.7</v>
      </c>
      <c r="L19" s="14">
        <f>C19</f>
        <v>110.7</v>
      </c>
      <c r="M19" s="14">
        <f>C19</f>
        <v>110.7</v>
      </c>
      <c r="N19" s="14">
        <f>C19</f>
        <v>110.7</v>
      </c>
      <c r="O19" s="14">
        <f>C19</f>
        <v>110.7</v>
      </c>
      <c r="P19" s="14">
        <f>C19</f>
        <v>110.7</v>
      </c>
      <c r="Q19" s="14">
        <f>C19</f>
        <v>110.7</v>
      </c>
      <c r="R19" s="14">
        <f>C19</f>
        <v>110.7</v>
      </c>
      <c r="S19" s="14">
        <f>C19</f>
        <v>110.7</v>
      </c>
      <c r="T19" s="14">
        <f>C19</f>
        <v>110.7</v>
      </c>
      <c r="U19" s="14">
        <f>C19</f>
        <v>110.7</v>
      </c>
      <c r="V19" s="14">
        <f>C19</f>
        <v>110.7</v>
      </c>
      <c r="W19" s="14">
        <f>C19</f>
        <v>110.7</v>
      </c>
      <c r="X19" s="14"/>
      <c r="Y19" s="14"/>
      <c r="Z19" s="14"/>
      <c r="AA19" s="14"/>
      <c r="AB19" s="14">
        <f>C19</f>
        <v>110.7</v>
      </c>
      <c r="AC19" s="14">
        <f t="shared" si="14"/>
        <v>110.7</v>
      </c>
      <c r="AD19" s="14"/>
      <c r="AE19" s="14"/>
      <c r="AF19" s="14"/>
      <c r="AG19" s="14"/>
      <c r="AH19" s="14">
        <f>C19</f>
        <v>110.7</v>
      </c>
      <c r="AI19" s="14">
        <f t="shared" si="15"/>
        <v>110.7</v>
      </c>
      <c r="AJ19" s="16"/>
      <c r="AK19" s="14"/>
      <c r="AL19" s="14"/>
      <c r="AM19" s="14"/>
      <c r="AN19" s="14">
        <f>C19</f>
        <v>110.7</v>
      </c>
      <c r="AO19" s="14">
        <f t="shared" si="16"/>
        <v>110.7</v>
      </c>
      <c r="AP19" s="14"/>
      <c r="AQ19" s="14"/>
      <c r="AR19" s="14"/>
      <c r="AS19" s="14"/>
      <c r="AT19" s="14">
        <f>C19</f>
        <v>110.7</v>
      </c>
      <c r="AU19" s="14">
        <f t="shared" si="17"/>
        <v>110.7</v>
      </c>
      <c r="AV19" s="14"/>
      <c r="AW19" s="14"/>
      <c r="AX19" s="14"/>
      <c r="AY19" s="14"/>
      <c r="AZ19" s="14">
        <f>C19</f>
        <v>110.7</v>
      </c>
      <c r="BA19" s="14">
        <f>C19</f>
        <v>110.7</v>
      </c>
      <c r="BB19" s="14"/>
      <c r="BC19" s="14"/>
      <c r="BD19" s="14"/>
      <c r="BE19" s="14"/>
      <c r="BF19" s="14">
        <f>C19</f>
        <v>110.7</v>
      </c>
      <c r="BG19" s="14">
        <f>C19</f>
        <v>110.7</v>
      </c>
      <c r="BH19" s="14"/>
      <c r="BI19" s="14"/>
      <c r="BJ19" s="14"/>
      <c r="BK19" s="14"/>
      <c r="BL19" s="14">
        <f>C19</f>
        <v>110.7</v>
      </c>
      <c r="BM19" s="14">
        <f>C19</f>
        <v>110.7</v>
      </c>
      <c r="BN19" s="14"/>
      <c r="BO19" s="14"/>
      <c r="BP19" s="14"/>
      <c r="BQ19" s="14"/>
      <c r="BR19" s="14">
        <f>C19</f>
        <v>110.7</v>
      </c>
      <c r="BS19" s="14">
        <f>C19</f>
        <v>110.7</v>
      </c>
      <c r="BT19" s="14"/>
      <c r="BU19" s="14"/>
      <c r="BV19" s="14">
        <f>C19</f>
        <v>110.7</v>
      </c>
      <c r="BW19" s="14">
        <f>C19</f>
        <v>110.7</v>
      </c>
      <c r="BX19" s="14">
        <f>C19</f>
        <v>110.7</v>
      </c>
      <c r="BY19" s="14">
        <f>C19</f>
        <v>110.7</v>
      </c>
      <c r="BZ19" s="14">
        <f>C19</f>
        <v>110.7</v>
      </c>
      <c r="CA19" s="14">
        <f>C19</f>
        <v>110.7</v>
      </c>
      <c r="CB19" s="14">
        <f aca="true" t="shared" si="18" ref="CB19:CB24">C19</f>
        <v>110.7</v>
      </c>
      <c r="CC19" s="14">
        <f>C19</f>
        <v>110.7</v>
      </c>
      <c r="CD19" s="14">
        <f>C19</f>
        <v>110.7</v>
      </c>
      <c r="CE19" s="14">
        <f>C19</f>
        <v>110.7</v>
      </c>
      <c r="CF19" s="14">
        <f>C19</f>
        <v>110.7</v>
      </c>
      <c r="CG19" s="14">
        <f>C19</f>
        <v>110.7</v>
      </c>
      <c r="CH19" s="14">
        <f>C19</f>
        <v>110.7</v>
      </c>
      <c r="CI19" s="14">
        <f>C19</f>
        <v>110.7</v>
      </c>
      <c r="CJ19" s="14">
        <f>C19</f>
        <v>110.7</v>
      </c>
      <c r="CK19" s="14">
        <f>C19</f>
        <v>110.7</v>
      </c>
      <c r="CL19" s="14">
        <f>C19</f>
        <v>110.7</v>
      </c>
      <c r="CM19" s="19">
        <f>C19</f>
        <v>110.7</v>
      </c>
    </row>
    <row r="20" spans="1:91" ht="32.25" hidden="1" thickBot="1">
      <c r="A20" s="35" t="s">
        <v>598</v>
      </c>
      <c r="B20" s="485" t="s">
        <v>1119</v>
      </c>
      <c r="C20" s="490">
        <v>110</v>
      </c>
      <c r="D20" s="48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f>C20</f>
        <v>110</v>
      </c>
      <c r="Y20" s="14">
        <f>C20</f>
        <v>110</v>
      </c>
      <c r="Z20" s="14"/>
      <c r="AA20" s="14"/>
      <c r="AB20" s="14">
        <f>C20</f>
        <v>110</v>
      </c>
      <c r="AC20" s="14">
        <f t="shared" si="14"/>
        <v>110</v>
      </c>
      <c r="AD20" s="14"/>
      <c r="AE20" s="14"/>
      <c r="AF20" s="14">
        <f>C20</f>
        <v>110</v>
      </c>
      <c r="AG20" s="14">
        <f>C20</f>
        <v>110</v>
      </c>
      <c r="AH20" s="14">
        <f>C20</f>
        <v>110</v>
      </c>
      <c r="AI20" s="14">
        <f t="shared" si="15"/>
        <v>110</v>
      </c>
      <c r="AJ20" s="474">
        <f>C20</f>
        <v>110</v>
      </c>
      <c r="AK20" s="14">
        <f>C20</f>
        <v>110</v>
      </c>
      <c r="AL20" s="14"/>
      <c r="AM20" s="14"/>
      <c r="AN20" s="14">
        <f>C20</f>
        <v>110</v>
      </c>
      <c r="AO20" s="14">
        <f t="shared" si="16"/>
        <v>110</v>
      </c>
      <c r="AP20" s="14"/>
      <c r="AQ20" s="14"/>
      <c r="AR20" s="14">
        <f>C20</f>
        <v>110</v>
      </c>
      <c r="AS20" s="14">
        <f>C20</f>
        <v>110</v>
      </c>
      <c r="AT20" s="14">
        <f>C20</f>
        <v>110</v>
      </c>
      <c r="AU20" s="14">
        <f t="shared" si="17"/>
        <v>110</v>
      </c>
      <c r="AV20" s="14">
        <f>C20</f>
        <v>110</v>
      </c>
      <c r="AW20" s="14">
        <f>C20</f>
        <v>110</v>
      </c>
      <c r="AX20" s="14"/>
      <c r="AY20" s="14"/>
      <c r="AZ20" s="14">
        <f>C20</f>
        <v>110</v>
      </c>
      <c r="BA20" s="14">
        <f>C20</f>
        <v>110</v>
      </c>
      <c r="BB20" s="14"/>
      <c r="BC20" s="14"/>
      <c r="BD20" s="14">
        <f>C20</f>
        <v>110</v>
      </c>
      <c r="BE20" s="14">
        <f>C20</f>
        <v>110</v>
      </c>
      <c r="BF20" s="14">
        <f>C20</f>
        <v>110</v>
      </c>
      <c r="BG20" s="14">
        <f>C20</f>
        <v>110</v>
      </c>
      <c r="BH20" s="14">
        <f>C20</f>
        <v>110</v>
      </c>
      <c r="BI20" s="14">
        <f>C20</f>
        <v>110</v>
      </c>
      <c r="BJ20" s="14"/>
      <c r="BK20" s="14"/>
      <c r="BL20" s="14">
        <f>C20</f>
        <v>110</v>
      </c>
      <c r="BM20" s="14">
        <f>C20</f>
        <v>110</v>
      </c>
      <c r="BN20" s="14"/>
      <c r="BO20" s="14"/>
      <c r="BP20" s="14">
        <f>C20</f>
        <v>110</v>
      </c>
      <c r="BQ20" s="14">
        <f>C20</f>
        <v>110</v>
      </c>
      <c r="BR20" s="14">
        <f>C20</f>
        <v>110</v>
      </c>
      <c r="BS20" s="14">
        <f>C20</f>
        <v>110</v>
      </c>
      <c r="BT20" s="14">
        <f>C20</f>
        <v>110</v>
      </c>
      <c r="BU20" s="14">
        <f>C20</f>
        <v>110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9"/>
    </row>
    <row r="21" spans="1:91" ht="16.5" hidden="1" thickBot="1">
      <c r="A21" s="35" t="s">
        <v>592</v>
      </c>
      <c r="B21" s="485" t="s">
        <v>1952</v>
      </c>
      <c r="C21" s="490">
        <v>406</v>
      </c>
      <c r="D21" s="48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f>C21</f>
        <v>406</v>
      </c>
      <c r="R21" s="14"/>
      <c r="S21" s="14">
        <f>C21</f>
        <v>406</v>
      </c>
      <c r="T21" s="14"/>
      <c r="U21" s="14">
        <f>C21</f>
        <v>406</v>
      </c>
      <c r="V21" s="14"/>
      <c r="W21" s="14">
        <f>C21</f>
        <v>406</v>
      </c>
      <c r="X21" s="14"/>
      <c r="Y21" s="14"/>
      <c r="Z21" s="14"/>
      <c r="AA21" s="14">
        <f>C21</f>
        <v>406</v>
      </c>
      <c r="AB21" s="14"/>
      <c r="AC21" s="14">
        <f t="shared" si="14"/>
        <v>406</v>
      </c>
      <c r="AD21" s="14"/>
      <c r="AE21" s="14">
        <f>C21</f>
        <v>406</v>
      </c>
      <c r="AF21" s="14"/>
      <c r="AG21" s="14"/>
      <c r="AH21" s="14"/>
      <c r="AI21" s="14">
        <f t="shared" si="15"/>
        <v>406</v>
      </c>
      <c r="AJ21" s="16"/>
      <c r="AK21" s="14"/>
      <c r="AL21" s="14"/>
      <c r="AM21" s="14">
        <f>C21</f>
        <v>406</v>
      </c>
      <c r="AN21" s="14"/>
      <c r="AO21" s="14">
        <f t="shared" si="16"/>
        <v>406</v>
      </c>
      <c r="AP21" s="14"/>
      <c r="AQ21" s="14">
        <f>C21</f>
        <v>406</v>
      </c>
      <c r="AR21" s="14"/>
      <c r="AS21" s="14"/>
      <c r="AT21" s="14"/>
      <c r="AU21" s="14">
        <f t="shared" si="17"/>
        <v>406</v>
      </c>
      <c r="AV21" s="14"/>
      <c r="AW21" s="14"/>
      <c r="AX21" s="14"/>
      <c r="AY21" s="14">
        <f>C21</f>
        <v>406</v>
      </c>
      <c r="AZ21" s="14"/>
      <c r="BA21" s="14">
        <f>C21</f>
        <v>406</v>
      </c>
      <c r="BB21" s="14"/>
      <c r="BC21" s="14">
        <f>C21</f>
        <v>406</v>
      </c>
      <c r="BD21" s="14"/>
      <c r="BE21" s="14"/>
      <c r="BF21" s="14"/>
      <c r="BG21" s="14">
        <f>C21</f>
        <v>406</v>
      </c>
      <c r="BH21" s="14"/>
      <c r="BI21" s="14"/>
      <c r="BJ21" s="14"/>
      <c r="BK21" s="14">
        <f>C21</f>
        <v>406</v>
      </c>
      <c r="BL21" s="14"/>
      <c r="BM21" s="14">
        <f>C21</f>
        <v>406</v>
      </c>
      <c r="BN21" s="14"/>
      <c r="BO21" s="14">
        <f>C21</f>
        <v>406</v>
      </c>
      <c r="BP21" s="14"/>
      <c r="BQ21" s="14"/>
      <c r="BR21" s="14"/>
      <c r="BS21" s="14">
        <f>C21</f>
        <v>406</v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9"/>
    </row>
    <row r="22" spans="1:91" ht="16.5" hidden="1" thickBot="1">
      <c r="A22" s="35" t="s">
        <v>601</v>
      </c>
      <c r="B22" s="485" t="s">
        <v>1122</v>
      </c>
      <c r="C22" s="490">
        <v>63</v>
      </c>
      <c r="D22" s="48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6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f>C22</f>
        <v>63</v>
      </c>
      <c r="AU22" s="14">
        <f t="shared" si="17"/>
        <v>63</v>
      </c>
      <c r="AV22" s="14"/>
      <c r="AW22" s="14"/>
      <c r="AX22" s="14"/>
      <c r="AY22" s="14"/>
      <c r="AZ22" s="14">
        <f>C22</f>
        <v>63</v>
      </c>
      <c r="BA22" s="14">
        <f>C22</f>
        <v>63</v>
      </c>
      <c r="BB22" s="14"/>
      <c r="BC22" s="14"/>
      <c r="BD22" s="14"/>
      <c r="BE22" s="14"/>
      <c r="BF22" s="14">
        <f>C22</f>
        <v>63</v>
      </c>
      <c r="BG22" s="14">
        <f>C22</f>
        <v>63</v>
      </c>
      <c r="BH22" s="14"/>
      <c r="BI22" s="14"/>
      <c r="BJ22" s="14"/>
      <c r="BK22" s="14"/>
      <c r="BL22" s="14">
        <f>C22</f>
        <v>63</v>
      </c>
      <c r="BM22" s="14">
        <f>C22</f>
        <v>63</v>
      </c>
      <c r="BN22" s="14"/>
      <c r="BO22" s="14"/>
      <c r="BP22" s="14"/>
      <c r="BQ22" s="14"/>
      <c r="BR22" s="14">
        <f>C22</f>
        <v>63</v>
      </c>
      <c r="BS22" s="14">
        <f>C22</f>
        <v>63</v>
      </c>
      <c r="BT22" s="14"/>
      <c r="BU22" s="14"/>
      <c r="BV22" s="14">
        <f>C22</f>
        <v>63</v>
      </c>
      <c r="BW22" s="14">
        <f>C22</f>
        <v>63</v>
      </c>
      <c r="BX22" s="14">
        <f>C22</f>
        <v>63</v>
      </c>
      <c r="BY22" s="14">
        <f>C22</f>
        <v>63</v>
      </c>
      <c r="BZ22" s="14">
        <f>C22</f>
        <v>63</v>
      </c>
      <c r="CA22" s="14">
        <f>C22</f>
        <v>63</v>
      </c>
      <c r="CB22" s="14">
        <f t="shared" si="18"/>
        <v>63</v>
      </c>
      <c r="CC22" s="14">
        <f>C22</f>
        <v>63</v>
      </c>
      <c r="CD22" s="14">
        <f>C22</f>
        <v>63</v>
      </c>
      <c r="CE22" s="14">
        <f>C22</f>
        <v>63</v>
      </c>
      <c r="CF22" s="14">
        <f>C22</f>
        <v>63</v>
      </c>
      <c r="CG22" s="14">
        <f>C22</f>
        <v>63</v>
      </c>
      <c r="CH22" s="14">
        <f>C22</f>
        <v>63</v>
      </c>
      <c r="CI22" s="14">
        <f>C22</f>
        <v>63</v>
      </c>
      <c r="CJ22" s="14">
        <f>C22</f>
        <v>63</v>
      </c>
      <c r="CK22" s="14">
        <f>C22</f>
        <v>63</v>
      </c>
      <c r="CL22" s="14">
        <f>C22</f>
        <v>63</v>
      </c>
      <c r="CM22" s="19">
        <f>C22</f>
        <v>63</v>
      </c>
    </row>
    <row r="23" spans="1:91" ht="16.5" hidden="1" thickBot="1">
      <c r="A23" s="35" t="s">
        <v>2319</v>
      </c>
      <c r="B23" s="485" t="s">
        <v>1948</v>
      </c>
      <c r="C23" s="490">
        <v>373</v>
      </c>
      <c r="D23" s="48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f>C23</f>
        <v>373</v>
      </c>
      <c r="U23" s="14"/>
      <c r="V23" s="14"/>
      <c r="W23" s="14"/>
      <c r="X23" s="14"/>
      <c r="Y23" s="14"/>
      <c r="Z23" s="14"/>
      <c r="AA23" s="14"/>
      <c r="AB23" s="14">
        <f>C23</f>
        <v>373</v>
      </c>
      <c r="AC23" s="14"/>
      <c r="AD23" s="14"/>
      <c r="AE23" s="14"/>
      <c r="AF23" s="14"/>
      <c r="AG23" s="14"/>
      <c r="AH23" s="14"/>
      <c r="AI23" s="14"/>
      <c r="AJ23" s="16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472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9"/>
    </row>
    <row r="24" spans="1:91" ht="32.25" hidden="1" thickBot="1">
      <c r="A24" s="35" t="s">
        <v>602</v>
      </c>
      <c r="B24" s="485" t="s">
        <v>1949</v>
      </c>
      <c r="C24" s="490">
        <v>247.8</v>
      </c>
      <c r="D24" s="487">
        <f>C24</f>
        <v>247.8</v>
      </c>
      <c r="E24" s="14">
        <f>C24</f>
        <v>247.8</v>
      </c>
      <c r="F24" s="14">
        <f>C24</f>
        <v>247.8</v>
      </c>
      <c r="G24" s="14">
        <f>C24</f>
        <v>247.8</v>
      </c>
      <c r="H24" s="14">
        <f>C24</f>
        <v>247.8</v>
      </c>
      <c r="I24" s="14">
        <f>C24</f>
        <v>247.8</v>
      </c>
      <c r="J24" s="14">
        <f>C24</f>
        <v>247.8</v>
      </c>
      <c r="K24" s="14">
        <f>C24</f>
        <v>247.8</v>
      </c>
      <c r="L24" s="14">
        <f>C24</f>
        <v>247.8</v>
      </c>
      <c r="M24" s="14">
        <f>C24</f>
        <v>247.8</v>
      </c>
      <c r="N24" s="14">
        <f>C24</f>
        <v>247.8</v>
      </c>
      <c r="O24" s="14">
        <f>C24</f>
        <v>247.8</v>
      </c>
      <c r="P24" s="14">
        <f>C24</f>
        <v>247.8</v>
      </c>
      <c r="Q24" s="14">
        <f>C24</f>
        <v>247.8</v>
      </c>
      <c r="R24" s="14">
        <f>C24</f>
        <v>247.8</v>
      </c>
      <c r="S24" s="14">
        <f>C24</f>
        <v>247.8</v>
      </c>
      <c r="T24" s="14">
        <f>C24</f>
        <v>247.8</v>
      </c>
      <c r="U24" s="14">
        <f>C24</f>
        <v>247.8</v>
      </c>
      <c r="V24" s="14">
        <f>C24</f>
        <v>247.8</v>
      </c>
      <c r="W24" s="14">
        <f>C24</f>
        <v>247.8</v>
      </c>
      <c r="X24" s="14"/>
      <c r="Y24" s="14"/>
      <c r="Z24" s="14"/>
      <c r="AA24" s="14"/>
      <c r="AB24" s="14">
        <f>C24</f>
        <v>247.8</v>
      </c>
      <c r="AC24" s="14">
        <f>C24</f>
        <v>247.8</v>
      </c>
      <c r="AD24" s="14"/>
      <c r="AE24" s="14"/>
      <c r="AF24" s="14"/>
      <c r="AG24" s="14"/>
      <c r="AH24" s="14">
        <f>C24</f>
        <v>247.8</v>
      </c>
      <c r="AI24" s="14">
        <f>C24</f>
        <v>247.8</v>
      </c>
      <c r="AJ24" s="16"/>
      <c r="AK24" s="14"/>
      <c r="AL24" s="14"/>
      <c r="AM24" s="14"/>
      <c r="AN24" s="14">
        <f>C24</f>
        <v>247.8</v>
      </c>
      <c r="AO24" s="14">
        <f>C24</f>
        <v>247.8</v>
      </c>
      <c r="AP24" s="14"/>
      <c r="AQ24" s="14"/>
      <c r="AR24" s="14"/>
      <c r="AS24" s="14"/>
      <c r="AT24" s="14">
        <f>C24</f>
        <v>247.8</v>
      </c>
      <c r="AU24" s="14">
        <f>C24</f>
        <v>247.8</v>
      </c>
      <c r="AV24" s="14"/>
      <c r="AW24" s="14"/>
      <c r="AX24" s="14"/>
      <c r="AY24" s="14"/>
      <c r="AZ24" s="14">
        <f>C24</f>
        <v>247.8</v>
      </c>
      <c r="BA24" s="14">
        <f>C24</f>
        <v>247.8</v>
      </c>
      <c r="BB24" s="14"/>
      <c r="BC24" s="14"/>
      <c r="BD24" s="14"/>
      <c r="BE24" s="14"/>
      <c r="BF24" s="14">
        <f>C24</f>
        <v>247.8</v>
      </c>
      <c r="BG24" s="14">
        <f>C24</f>
        <v>247.8</v>
      </c>
      <c r="BH24" s="14"/>
      <c r="BI24" s="14"/>
      <c r="BJ24" s="14"/>
      <c r="BK24" s="14"/>
      <c r="BL24" s="14">
        <f>C24</f>
        <v>247.8</v>
      </c>
      <c r="BM24" s="14">
        <f>C24</f>
        <v>247.8</v>
      </c>
      <c r="BN24" s="14"/>
      <c r="BO24" s="14"/>
      <c r="BP24" s="14"/>
      <c r="BQ24" s="14"/>
      <c r="BR24" s="14">
        <f>C24</f>
        <v>247.8</v>
      </c>
      <c r="BS24" s="14">
        <f>C24</f>
        <v>247.8</v>
      </c>
      <c r="BT24" s="14"/>
      <c r="BU24" s="14"/>
      <c r="BV24" s="14">
        <f>C24</f>
        <v>247.8</v>
      </c>
      <c r="BW24" s="14">
        <f>C24</f>
        <v>247.8</v>
      </c>
      <c r="BX24" s="14">
        <f>C24</f>
        <v>247.8</v>
      </c>
      <c r="BY24" s="14">
        <f>C24</f>
        <v>247.8</v>
      </c>
      <c r="BZ24" s="14">
        <f>C24</f>
        <v>247.8</v>
      </c>
      <c r="CA24" s="14">
        <f>C24</f>
        <v>247.8</v>
      </c>
      <c r="CB24" s="14">
        <f t="shared" si="18"/>
        <v>247.8</v>
      </c>
      <c r="CC24" s="14">
        <f>C24</f>
        <v>247.8</v>
      </c>
      <c r="CD24" s="14">
        <f>C24</f>
        <v>247.8</v>
      </c>
      <c r="CE24" s="14">
        <f>C24</f>
        <v>247.8</v>
      </c>
      <c r="CF24" s="14">
        <f>C24</f>
        <v>247.8</v>
      </c>
      <c r="CG24" s="14">
        <f>C24</f>
        <v>247.8</v>
      </c>
      <c r="CH24" s="14">
        <f>C24</f>
        <v>247.8</v>
      </c>
      <c r="CI24" s="14">
        <f>C24</f>
        <v>247.8</v>
      </c>
      <c r="CJ24" s="14">
        <f>C24</f>
        <v>247.8</v>
      </c>
      <c r="CK24" s="14">
        <f>C24</f>
        <v>247.8</v>
      </c>
      <c r="CL24" s="14">
        <f>C24</f>
        <v>247.8</v>
      </c>
      <c r="CM24" s="19">
        <f>C24</f>
        <v>247.8</v>
      </c>
    </row>
    <row r="25" spans="1:91" ht="32.25" hidden="1" thickBot="1">
      <c r="A25" s="38" t="s">
        <v>602</v>
      </c>
      <c r="B25" s="527" t="s">
        <v>1950</v>
      </c>
      <c r="C25" s="491">
        <v>247.8</v>
      </c>
      <c r="D25" s="488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>
        <f>C25</f>
        <v>247.8</v>
      </c>
      <c r="Y25" s="76">
        <f>C25</f>
        <v>247.8</v>
      </c>
      <c r="Z25" s="76"/>
      <c r="AA25" s="76"/>
      <c r="AB25" s="76"/>
      <c r="AC25" s="76"/>
      <c r="AD25" s="76"/>
      <c r="AE25" s="76"/>
      <c r="AF25" s="76">
        <f>C25</f>
        <v>247.8</v>
      </c>
      <c r="AG25" s="76">
        <f>C25</f>
        <v>247.8</v>
      </c>
      <c r="AH25" s="76"/>
      <c r="AI25" s="76"/>
      <c r="AJ25" s="456">
        <f>C25</f>
        <v>247.8</v>
      </c>
      <c r="AK25" s="76">
        <f>C25</f>
        <v>247.8</v>
      </c>
      <c r="AL25" s="76"/>
      <c r="AM25" s="76"/>
      <c r="AN25" s="76"/>
      <c r="AO25" s="76"/>
      <c r="AP25" s="76"/>
      <c r="AQ25" s="76"/>
      <c r="AR25" s="76">
        <f>C25</f>
        <v>247.8</v>
      </c>
      <c r="AS25" s="76">
        <f>C25</f>
        <v>247.8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>
        <f>C25</f>
        <v>247.8</v>
      </c>
      <c r="BE25" s="76">
        <f>C25</f>
        <v>247.8</v>
      </c>
      <c r="BF25" s="76"/>
      <c r="BG25" s="76"/>
      <c r="BH25" s="76">
        <f>C25</f>
        <v>247.8</v>
      </c>
      <c r="BI25" s="76">
        <f>C25</f>
        <v>247.8</v>
      </c>
      <c r="BJ25" s="76"/>
      <c r="BK25" s="76"/>
      <c r="BL25" s="76"/>
      <c r="BM25" s="76"/>
      <c r="BN25" s="76"/>
      <c r="BO25" s="76"/>
      <c r="BP25" s="76">
        <f>C25</f>
        <v>247.8</v>
      </c>
      <c r="BQ25" s="76">
        <f>C25</f>
        <v>247.8</v>
      </c>
      <c r="BR25" s="76"/>
      <c r="BS25" s="76"/>
      <c r="BT25" s="76">
        <f>C25</f>
        <v>247.8</v>
      </c>
      <c r="BU25" s="76">
        <f>C25</f>
        <v>247.8</v>
      </c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21"/>
    </row>
    <row r="26" spans="1:91" ht="16.5" thickBot="1">
      <c r="A26" s="968" t="s">
        <v>495</v>
      </c>
      <c r="B26" s="969"/>
      <c r="C26" s="492"/>
      <c r="D26" s="528">
        <v>596</v>
      </c>
      <c r="E26" s="26">
        <v>596</v>
      </c>
      <c r="F26" s="26">
        <v>596</v>
      </c>
      <c r="G26" s="26">
        <v>596</v>
      </c>
      <c r="H26" s="529">
        <v>596</v>
      </c>
      <c r="I26" s="528">
        <v>596</v>
      </c>
      <c r="J26" s="26">
        <v>596</v>
      </c>
      <c r="K26" s="26">
        <v>1005</v>
      </c>
      <c r="L26" s="26">
        <v>596</v>
      </c>
      <c r="M26" s="26">
        <v>1005</v>
      </c>
      <c r="N26" s="26">
        <v>670</v>
      </c>
      <c r="O26" s="26">
        <v>1005</v>
      </c>
      <c r="P26" s="26">
        <v>670</v>
      </c>
      <c r="Q26" s="26">
        <v>1371</v>
      </c>
      <c r="R26" s="26">
        <v>670</v>
      </c>
      <c r="S26" s="26">
        <v>1371</v>
      </c>
      <c r="T26" s="26">
        <v>1043</v>
      </c>
      <c r="U26" s="26">
        <v>1447</v>
      </c>
      <c r="V26" s="26">
        <v>670</v>
      </c>
      <c r="W26" s="26">
        <v>1447</v>
      </c>
      <c r="X26" s="26"/>
      <c r="Y26" s="26"/>
      <c r="Z26" s="26"/>
      <c r="AA26" s="26"/>
      <c r="AB26" s="26">
        <v>1417</v>
      </c>
      <c r="AC26" s="26">
        <v>1447</v>
      </c>
      <c r="AD26" s="26"/>
      <c r="AE26" s="26"/>
      <c r="AF26" s="26"/>
      <c r="AG26" s="26"/>
      <c r="AH26" s="26">
        <v>670</v>
      </c>
      <c r="AI26" s="26">
        <v>1447</v>
      </c>
      <c r="AJ26" s="26"/>
      <c r="AK26" s="26"/>
      <c r="AL26" s="26"/>
      <c r="AM26" s="26"/>
      <c r="AN26" s="26">
        <v>1043</v>
      </c>
      <c r="AO26" s="26">
        <v>1447</v>
      </c>
      <c r="AP26" s="26"/>
      <c r="AQ26" s="26"/>
      <c r="AR26" s="26"/>
      <c r="AS26" s="26"/>
      <c r="AT26" s="26">
        <v>742</v>
      </c>
      <c r="AU26" s="26">
        <v>1517</v>
      </c>
      <c r="AV26" s="26"/>
      <c r="AW26" s="26"/>
      <c r="AX26" s="26"/>
      <c r="AY26" s="26"/>
      <c r="AZ26" s="26">
        <v>1113</v>
      </c>
      <c r="BA26" s="26">
        <v>1110</v>
      </c>
      <c r="BB26" s="26"/>
      <c r="BC26" s="26"/>
      <c r="BD26" s="26"/>
      <c r="BE26" s="26"/>
      <c r="BF26" s="26">
        <v>742</v>
      </c>
      <c r="BG26" s="26">
        <v>1110</v>
      </c>
      <c r="BH26" s="26"/>
      <c r="BI26" s="26"/>
      <c r="BJ26" s="26"/>
      <c r="BK26" s="26"/>
      <c r="BL26" s="26">
        <v>1113</v>
      </c>
      <c r="BM26" s="26">
        <v>1110</v>
      </c>
      <c r="BN26" s="26"/>
      <c r="BO26" s="26"/>
      <c r="BP26" s="26"/>
      <c r="BQ26" s="26"/>
      <c r="BR26" s="26">
        <v>742</v>
      </c>
      <c r="BS26" s="26">
        <v>742</v>
      </c>
      <c r="BT26" s="26"/>
      <c r="BU26" s="26"/>
      <c r="BV26" s="26">
        <v>742</v>
      </c>
      <c r="BW26" s="26">
        <v>742</v>
      </c>
      <c r="BX26" s="26">
        <v>742</v>
      </c>
      <c r="BY26" s="26">
        <v>742</v>
      </c>
      <c r="BZ26" s="26">
        <v>742</v>
      </c>
      <c r="CA26" s="26">
        <v>742</v>
      </c>
      <c r="CB26" s="26">
        <v>742</v>
      </c>
      <c r="CC26" s="26">
        <v>742</v>
      </c>
      <c r="CD26" s="26">
        <v>670</v>
      </c>
      <c r="CE26" s="26">
        <v>670</v>
      </c>
      <c r="CF26" s="26">
        <v>670</v>
      </c>
      <c r="CG26" s="26">
        <v>670</v>
      </c>
      <c r="CH26" s="26">
        <v>670</v>
      </c>
      <c r="CI26" s="26">
        <v>670</v>
      </c>
      <c r="CJ26" s="26">
        <v>670</v>
      </c>
      <c r="CK26" s="26">
        <v>670</v>
      </c>
      <c r="CL26" s="26">
        <v>670</v>
      </c>
      <c r="CM26" s="529">
        <v>670</v>
      </c>
    </row>
    <row r="27" spans="4:91" ht="15.75" hidden="1">
      <c r="D27" s="381">
        <f>D9+D10+D11+D12+D13+D14+D16+D19+D24++D25+D17+D18+D15+D20+D21+D22+D23</f>
        <v>596</v>
      </c>
      <c r="E27" s="381">
        <f aca="true" t="shared" si="19" ref="E27:CF27">E9+E10+E11+E12+E13+E14+E16+E19+E24++E25+E17+E18+E15+E20+E21+E22+E23</f>
        <v>596</v>
      </c>
      <c r="F27" s="381">
        <f t="shared" si="19"/>
        <v>596</v>
      </c>
      <c r="G27" s="381">
        <f t="shared" si="19"/>
        <v>596</v>
      </c>
      <c r="H27" s="381">
        <f t="shared" si="19"/>
        <v>596</v>
      </c>
      <c r="I27" s="381">
        <f t="shared" si="19"/>
        <v>596</v>
      </c>
      <c r="J27" s="381">
        <f t="shared" si="19"/>
        <v>596</v>
      </c>
      <c r="K27" s="381">
        <f t="shared" si="19"/>
        <v>943.6</v>
      </c>
      <c r="L27" s="381">
        <f t="shared" si="19"/>
        <v>596</v>
      </c>
      <c r="M27" s="381">
        <f t="shared" si="19"/>
        <v>943.6</v>
      </c>
      <c r="N27" s="381">
        <f t="shared" si="19"/>
        <v>715</v>
      </c>
      <c r="O27" s="381">
        <f t="shared" si="19"/>
        <v>943.6</v>
      </c>
      <c r="P27" s="381">
        <f t="shared" si="19"/>
        <v>715</v>
      </c>
      <c r="Q27" s="381">
        <f t="shared" si="19"/>
        <v>1349.6</v>
      </c>
      <c r="R27" s="381">
        <f t="shared" si="19"/>
        <v>715</v>
      </c>
      <c r="S27" s="381">
        <f t="shared" si="19"/>
        <v>1349.6</v>
      </c>
      <c r="T27" s="381">
        <f t="shared" si="19"/>
        <v>1088</v>
      </c>
      <c r="U27" s="381">
        <f t="shared" si="19"/>
        <v>1468.6000000000001</v>
      </c>
      <c r="V27" s="381">
        <f t="shared" si="19"/>
        <v>715</v>
      </c>
      <c r="W27" s="381">
        <f t="shared" si="19"/>
        <v>1468.6000000000001</v>
      </c>
      <c r="X27" s="381">
        <f t="shared" si="19"/>
        <v>357.8</v>
      </c>
      <c r="Y27" s="381">
        <f t="shared" si="19"/>
        <v>357.8</v>
      </c>
      <c r="Z27" s="381"/>
      <c r="AA27" s="381"/>
      <c r="AB27" s="381">
        <f t="shared" si="19"/>
        <v>1198</v>
      </c>
      <c r="AC27" s="381">
        <f t="shared" si="19"/>
        <v>1578.6000000000001</v>
      </c>
      <c r="AD27" s="381">
        <f t="shared" si="19"/>
        <v>0</v>
      </c>
      <c r="AE27" s="381">
        <f t="shared" si="19"/>
        <v>406</v>
      </c>
      <c r="AF27" s="381">
        <f t="shared" si="19"/>
        <v>357.8</v>
      </c>
      <c r="AG27" s="381">
        <f t="shared" si="19"/>
        <v>357.8</v>
      </c>
      <c r="AH27" s="381">
        <f t="shared" si="19"/>
        <v>825</v>
      </c>
      <c r="AI27" s="381">
        <f t="shared" si="19"/>
        <v>1578.6000000000001</v>
      </c>
      <c r="AJ27" s="381">
        <f t="shared" si="19"/>
        <v>357.8</v>
      </c>
      <c r="AK27" s="381">
        <f t="shared" si="19"/>
        <v>357.8</v>
      </c>
      <c r="AL27" s="381"/>
      <c r="AM27" s="381"/>
      <c r="AN27" s="381">
        <f t="shared" si="19"/>
        <v>825</v>
      </c>
      <c r="AO27" s="381">
        <f t="shared" si="19"/>
        <v>1578.6000000000001</v>
      </c>
      <c r="AP27" s="381"/>
      <c r="AQ27" s="381"/>
      <c r="AR27" s="381">
        <f t="shared" si="19"/>
        <v>357.8</v>
      </c>
      <c r="AS27" s="381">
        <f t="shared" si="19"/>
        <v>357.8</v>
      </c>
      <c r="AT27" s="381">
        <f t="shared" si="19"/>
        <v>888</v>
      </c>
      <c r="AU27" s="381">
        <f t="shared" si="19"/>
        <v>1641.6000000000001</v>
      </c>
      <c r="AV27" s="381">
        <f t="shared" si="19"/>
        <v>110</v>
      </c>
      <c r="AW27" s="381">
        <f t="shared" si="19"/>
        <v>110</v>
      </c>
      <c r="AX27" s="381"/>
      <c r="AY27" s="381"/>
      <c r="AZ27" s="381">
        <f>AZ9+AZ10+AZ11+AZ12+AZ13+AZ14+AZ16+AZ19+AZ24++AZ25+AZ17+AZ18+AZ15+AZ20+AZ21+AZ22+AZ23</f>
        <v>888</v>
      </c>
      <c r="BA27" s="381">
        <f t="shared" si="19"/>
        <v>1294</v>
      </c>
      <c r="BB27" s="381"/>
      <c r="BC27" s="381"/>
      <c r="BD27" s="381">
        <f t="shared" si="19"/>
        <v>357.8</v>
      </c>
      <c r="BE27" s="381">
        <f t="shared" si="19"/>
        <v>357.8</v>
      </c>
      <c r="BF27" s="381">
        <f t="shared" si="19"/>
        <v>881.7</v>
      </c>
      <c r="BG27" s="381">
        <f t="shared" si="19"/>
        <v>1287.7</v>
      </c>
      <c r="BH27" s="381">
        <f t="shared" si="19"/>
        <v>357.8</v>
      </c>
      <c r="BI27" s="381">
        <f t="shared" si="19"/>
        <v>357.8</v>
      </c>
      <c r="BJ27" s="381"/>
      <c r="BK27" s="381"/>
      <c r="BL27" s="381">
        <f>BL9+BL10+BL11+BL12+BL13+BL14+BL16+BL19+BL24++BL25+BL17+BL18+BL15+BL20+BL21+BL22+BL23</f>
        <v>881.7</v>
      </c>
      <c r="BM27" s="381">
        <f t="shared" si="19"/>
        <v>1287.7</v>
      </c>
      <c r="BN27" s="381"/>
      <c r="BO27" s="381"/>
      <c r="BP27" s="381">
        <f t="shared" si="19"/>
        <v>357.8</v>
      </c>
      <c r="BQ27" s="381">
        <f t="shared" si="19"/>
        <v>357.8</v>
      </c>
      <c r="BR27" s="381">
        <f t="shared" si="19"/>
        <v>881.7</v>
      </c>
      <c r="BS27" s="381">
        <f t="shared" si="19"/>
        <v>1287.7</v>
      </c>
      <c r="BT27" s="381">
        <f t="shared" si="19"/>
        <v>357.8</v>
      </c>
      <c r="BU27" s="381">
        <f t="shared" si="19"/>
        <v>357.8</v>
      </c>
      <c r="BV27" s="381">
        <f t="shared" si="19"/>
        <v>765.4000000000001</v>
      </c>
      <c r="BW27" s="381">
        <f t="shared" si="19"/>
        <v>765.4000000000001</v>
      </c>
      <c r="BX27" s="381">
        <f t="shared" si="19"/>
        <v>765.4000000000001</v>
      </c>
      <c r="BY27" s="381">
        <f t="shared" si="19"/>
        <v>765.4000000000001</v>
      </c>
      <c r="BZ27" s="381">
        <f t="shared" si="19"/>
        <v>765.4000000000001</v>
      </c>
      <c r="CA27" s="381">
        <f t="shared" si="19"/>
        <v>765.4000000000001</v>
      </c>
      <c r="CB27" s="381">
        <f t="shared" si="19"/>
        <v>765.4000000000001</v>
      </c>
      <c r="CC27" s="381">
        <f t="shared" si="19"/>
        <v>765.4000000000001</v>
      </c>
      <c r="CD27" s="381">
        <f t="shared" si="19"/>
        <v>658.4000000000001</v>
      </c>
      <c r="CE27" s="381">
        <f t="shared" si="19"/>
        <v>658.4000000000001</v>
      </c>
      <c r="CF27" s="381">
        <f t="shared" si="19"/>
        <v>658.4000000000001</v>
      </c>
      <c r="CG27" s="381">
        <f aca="true" t="shared" si="20" ref="CG27:CM27">CG9+CG10+CG11+CG12+CG13+CG14+CG16+CG19+CG24++CG25+CG17+CG18+CG15+CG20+CG21+CG22+CG23</f>
        <v>658.4000000000001</v>
      </c>
      <c r="CH27" s="381">
        <f t="shared" si="20"/>
        <v>658.4000000000001</v>
      </c>
      <c r="CI27" s="381">
        <f t="shared" si="20"/>
        <v>658.4000000000001</v>
      </c>
      <c r="CJ27" s="381">
        <f>CJ9+CJ10+CJ11+CJ12+CJ13+CJ14+CJ16+CJ19+CJ24++CJ25+CJ17+CJ18+CJ15+CJ20+CJ21+CJ22+CJ23</f>
        <v>658.4000000000001</v>
      </c>
      <c r="CK27" s="381">
        <f t="shared" si="20"/>
        <v>658.4000000000001</v>
      </c>
      <c r="CL27" s="381">
        <f t="shared" si="20"/>
        <v>658.4000000000001</v>
      </c>
      <c r="CM27" s="381">
        <f t="shared" si="20"/>
        <v>658.4000000000001</v>
      </c>
    </row>
    <row r="28" spans="4:91" ht="15.75" hidden="1">
      <c r="D28" s="381">
        <f>D26-D27</f>
        <v>0</v>
      </c>
      <c r="E28" s="381">
        <f aca="true" t="shared" si="21" ref="E28:CF28">E26-E27</f>
        <v>0</v>
      </c>
      <c r="F28" s="381">
        <f t="shared" si="21"/>
        <v>0</v>
      </c>
      <c r="G28" s="381">
        <f t="shared" si="21"/>
        <v>0</v>
      </c>
      <c r="H28" s="381">
        <f t="shared" si="21"/>
        <v>0</v>
      </c>
      <c r="I28" s="381">
        <f t="shared" si="21"/>
        <v>0</v>
      </c>
      <c r="J28" s="381">
        <f t="shared" si="21"/>
        <v>0</v>
      </c>
      <c r="K28" s="381">
        <f t="shared" si="21"/>
        <v>61.39999999999998</v>
      </c>
      <c r="L28" s="381">
        <f t="shared" si="21"/>
        <v>0</v>
      </c>
      <c r="M28" s="381">
        <f t="shared" si="21"/>
        <v>61.39999999999998</v>
      </c>
      <c r="N28" s="381">
        <f t="shared" si="21"/>
        <v>-45</v>
      </c>
      <c r="O28" s="381">
        <f t="shared" si="21"/>
        <v>61.39999999999998</v>
      </c>
      <c r="P28" s="381">
        <f t="shared" si="21"/>
        <v>-45</v>
      </c>
      <c r="Q28" s="381">
        <f t="shared" si="21"/>
        <v>21.40000000000009</v>
      </c>
      <c r="R28" s="381">
        <f t="shared" si="21"/>
        <v>-45</v>
      </c>
      <c r="S28" s="381">
        <f t="shared" si="21"/>
        <v>21.40000000000009</v>
      </c>
      <c r="T28" s="381">
        <f t="shared" si="21"/>
        <v>-45</v>
      </c>
      <c r="U28" s="381">
        <f t="shared" si="21"/>
        <v>-21.600000000000136</v>
      </c>
      <c r="V28" s="381">
        <f t="shared" si="21"/>
        <v>-45</v>
      </c>
      <c r="W28" s="381">
        <f t="shared" si="21"/>
        <v>-21.600000000000136</v>
      </c>
      <c r="X28" s="381">
        <f t="shared" si="21"/>
        <v>-357.8</v>
      </c>
      <c r="Y28" s="381">
        <f t="shared" si="21"/>
        <v>-357.8</v>
      </c>
      <c r="Z28" s="381"/>
      <c r="AA28" s="381"/>
      <c r="AB28" s="381">
        <f t="shared" si="21"/>
        <v>219</v>
      </c>
      <c r="AC28" s="381">
        <f t="shared" si="21"/>
        <v>-131.60000000000014</v>
      </c>
      <c r="AD28" s="381"/>
      <c r="AE28" s="381"/>
      <c r="AF28" s="381">
        <f t="shared" si="21"/>
        <v>-357.8</v>
      </c>
      <c r="AG28" s="381">
        <f t="shared" si="21"/>
        <v>-357.8</v>
      </c>
      <c r="AH28" s="381">
        <f t="shared" si="21"/>
        <v>-155</v>
      </c>
      <c r="AI28" s="381">
        <f t="shared" si="21"/>
        <v>-131.60000000000014</v>
      </c>
      <c r="AJ28" s="381">
        <f t="shared" si="21"/>
        <v>-357.8</v>
      </c>
      <c r="AK28" s="381">
        <f t="shared" si="21"/>
        <v>-357.8</v>
      </c>
      <c r="AL28" s="381"/>
      <c r="AM28" s="381"/>
      <c r="AN28" s="381">
        <f t="shared" si="21"/>
        <v>218</v>
      </c>
      <c r="AO28" s="381">
        <f t="shared" si="21"/>
        <v>-131.60000000000014</v>
      </c>
      <c r="AP28" s="381"/>
      <c r="AQ28" s="381"/>
      <c r="AR28" s="381">
        <f t="shared" si="21"/>
        <v>-357.8</v>
      </c>
      <c r="AS28" s="381">
        <f t="shared" si="21"/>
        <v>-357.8</v>
      </c>
      <c r="AT28" s="381">
        <f t="shared" si="21"/>
        <v>-146</v>
      </c>
      <c r="AU28" s="381">
        <f t="shared" si="21"/>
        <v>-124.60000000000014</v>
      </c>
      <c r="AV28" s="381">
        <f t="shared" si="21"/>
        <v>-110</v>
      </c>
      <c r="AW28" s="381">
        <f t="shared" si="21"/>
        <v>-110</v>
      </c>
      <c r="AX28" s="381"/>
      <c r="AY28" s="381"/>
      <c r="AZ28" s="381">
        <f t="shared" si="21"/>
        <v>225</v>
      </c>
      <c r="BA28" s="381">
        <f t="shared" si="21"/>
        <v>-184</v>
      </c>
      <c r="BB28" s="381"/>
      <c r="BC28" s="381"/>
      <c r="BD28" s="381">
        <f t="shared" si="21"/>
        <v>-357.8</v>
      </c>
      <c r="BE28" s="381">
        <f t="shared" si="21"/>
        <v>-357.8</v>
      </c>
      <c r="BF28" s="381">
        <f t="shared" si="21"/>
        <v>-139.70000000000005</v>
      </c>
      <c r="BG28" s="381">
        <f t="shared" si="21"/>
        <v>-177.70000000000005</v>
      </c>
      <c r="BH28" s="381">
        <f t="shared" si="21"/>
        <v>-357.8</v>
      </c>
      <c r="BI28" s="381">
        <f t="shared" si="21"/>
        <v>-357.8</v>
      </c>
      <c r="BJ28" s="381"/>
      <c r="BK28" s="381"/>
      <c r="BL28" s="381">
        <f t="shared" si="21"/>
        <v>231.29999999999995</v>
      </c>
      <c r="BM28" s="381">
        <f t="shared" si="21"/>
        <v>-177.70000000000005</v>
      </c>
      <c r="BN28" s="381"/>
      <c r="BO28" s="381"/>
      <c r="BP28" s="381">
        <f t="shared" si="21"/>
        <v>-357.8</v>
      </c>
      <c r="BQ28" s="381">
        <f t="shared" si="21"/>
        <v>-357.8</v>
      </c>
      <c r="BR28" s="381">
        <f t="shared" si="21"/>
        <v>-139.70000000000005</v>
      </c>
      <c r="BS28" s="381">
        <f t="shared" si="21"/>
        <v>-545.7</v>
      </c>
      <c r="BT28" s="381">
        <f t="shared" si="21"/>
        <v>-357.8</v>
      </c>
      <c r="BU28" s="381">
        <f t="shared" si="21"/>
        <v>-357.8</v>
      </c>
      <c r="BV28" s="381">
        <f t="shared" si="21"/>
        <v>-23.40000000000009</v>
      </c>
      <c r="BW28" s="381">
        <f t="shared" si="21"/>
        <v>-23.40000000000009</v>
      </c>
      <c r="BX28" s="381">
        <f t="shared" si="21"/>
        <v>-23.40000000000009</v>
      </c>
      <c r="BY28" s="381">
        <f t="shared" si="21"/>
        <v>-23.40000000000009</v>
      </c>
      <c r="BZ28" s="381">
        <f t="shared" si="21"/>
        <v>-23.40000000000009</v>
      </c>
      <c r="CA28" s="381">
        <f t="shared" si="21"/>
        <v>-23.40000000000009</v>
      </c>
      <c r="CB28" s="381">
        <f t="shared" si="21"/>
        <v>-23.40000000000009</v>
      </c>
      <c r="CC28" s="381">
        <f t="shared" si="21"/>
        <v>-23.40000000000009</v>
      </c>
      <c r="CD28" s="381">
        <f t="shared" si="21"/>
        <v>11.599999999999909</v>
      </c>
      <c r="CE28" s="381">
        <f t="shared" si="21"/>
        <v>11.599999999999909</v>
      </c>
      <c r="CF28" s="381">
        <f t="shared" si="21"/>
        <v>11.599999999999909</v>
      </c>
      <c r="CG28" s="381">
        <f aca="true" t="shared" si="22" ref="CG28:CM28">CG26-CG27</f>
        <v>11.599999999999909</v>
      </c>
      <c r="CH28" s="381">
        <f t="shared" si="22"/>
        <v>11.599999999999909</v>
      </c>
      <c r="CI28" s="381">
        <f t="shared" si="22"/>
        <v>11.599999999999909</v>
      </c>
      <c r="CJ28" s="381">
        <f t="shared" si="22"/>
        <v>11.599999999999909</v>
      </c>
      <c r="CK28" s="381">
        <f t="shared" si="22"/>
        <v>11.599999999999909</v>
      </c>
      <c r="CL28" s="381">
        <f t="shared" si="22"/>
        <v>11.599999999999909</v>
      </c>
      <c r="CM28" s="381">
        <f t="shared" si="22"/>
        <v>11.599999999999909</v>
      </c>
    </row>
    <row r="29" spans="1:91" ht="16.5" thickBot="1">
      <c r="A29" s="970" t="s">
        <v>603</v>
      </c>
      <c r="B29" s="971"/>
      <c r="C29" s="971"/>
      <c r="D29" s="972"/>
      <c r="E29" s="972"/>
      <c r="F29" s="972"/>
      <c r="G29" s="972"/>
      <c r="H29" s="972"/>
      <c r="I29" s="972"/>
      <c r="J29" s="972"/>
      <c r="K29" s="972"/>
      <c r="L29" s="972"/>
      <c r="M29" s="972"/>
      <c r="N29" s="972"/>
      <c r="O29" s="972"/>
      <c r="P29" s="972"/>
      <c r="Q29" s="972"/>
      <c r="R29" s="972"/>
      <c r="S29" s="972"/>
      <c r="T29" s="972"/>
      <c r="U29" s="972"/>
      <c r="V29" s="972"/>
      <c r="W29" s="972"/>
      <c r="X29" s="972"/>
      <c r="Y29" s="972"/>
      <c r="Z29" s="972"/>
      <c r="AA29" s="972"/>
      <c r="AB29" s="972"/>
      <c r="AC29" s="972"/>
      <c r="AD29" s="972"/>
      <c r="AE29" s="972"/>
      <c r="AF29" s="972"/>
      <c r="AG29" s="972"/>
      <c r="AH29" s="972"/>
      <c r="AI29" s="972"/>
      <c r="AJ29" s="972"/>
      <c r="AK29" s="972"/>
      <c r="AL29" s="972"/>
      <c r="AM29" s="972"/>
      <c r="AN29" s="972"/>
      <c r="AO29" s="972"/>
      <c r="AP29" s="972"/>
      <c r="AQ29" s="972"/>
      <c r="AR29" s="972"/>
      <c r="AS29" s="972"/>
      <c r="AT29" s="972"/>
      <c r="AU29" s="972"/>
      <c r="AV29" s="972"/>
      <c r="AW29" s="972"/>
      <c r="AX29" s="972"/>
      <c r="AY29" s="972"/>
      <c r="AZ29" s="972"/>
      <c r="BA29" s="972"/>
      <c r="BB29" s="972"/>
      <c r="BC29" s="972"/>
      <c r="BD29" s="972"/>
      <c r="BE29" s="972"/>
      <c r="BF29" s="972"/>
      <c r="BG29" s="972"/>
      <c r="BH29" s="972"/>
      <c r="BI29" s="972"/>
      <c r="BJ29" s="972"/>
      <c r="BK29" s="972"/>
      <c r="BL29" s="972"/>
      <c r="BM29" s="972"/>
      <c r="BN29" s="972"/>
      <c r="BO29" s="972"/>
      <c r="BP29" s="972"/>
      <c r="BQ29" s="972"/>
      <c r="BR29" s="972"/>
      <c r="BS29" s="972"/>
      <c r="BT29" s="972"/>
      <c r="BU29" s="972"/>
      <c r="BV29" s="972"/>
      <c r="BW29" s="972"/>
      <c r="BX29" s="972"/>
      <c r="BY29" s="972"/>
      <c r="BZ29" s="972"/>
      <c r="CA29" s="972"/>
      <c r="CB29" s="972"/>
      <c r="CC29" s="972"/>
      <c r="CD29" s="972"/>
      <c r="CE29" s="972"/>
      <c r="CF29" s="972"/>
      <c r="CG29" s="972"/>
      <c r="CH29" s="972"/>
      <c r="CI29" s="972"/>
      <c r="CJ29" s="972"/>
      <c r="CK29" s="972"/>
      <c r="CL29" s="972"/>
      <c r="CM29" s="972"/>
    </row>
    <row r="30" spans="1:91" ht="15.75">
      <c r="A30" s="978" t="s">
        <v>580</v>
      </c>
      <c r="B30" s="978" t="s">
        <v>581</v>
      </c>
      <c r="C30" s="980" t="s">
        <v>317</v>
      </c>
      <c r="D30" s="924" t="s">
        <v>1079</v>
      </c>
      <c r="E30" s="926"/>
      <c r="F30" s="924" t="s">
        <v>1080</v>
      </c>
      <c r="G30" s="926"/>
      <c r="H30" s="924" t="s">
        <v>1081</v>
      </c>
      <c r="I30" s="926"/>
      <c r="J30" s="924" t="s">
        <v>1082</v>
      </c>
      <c r="K30" s="926"/>
      <c r="L30" s="924" t="s">
        <v>1083</v>
      </c>
      <c r="M30" s="926"/>
      <c r="N30" s="924" t="s">
        <v>1084</v>
      </c>
      <c r="O30" s="926"/>
      <c r="P30" s="924" t="s">
        <v>1085</v>
      </c>
      <c r="Q30" s="926"/>
      <c r="R30" s="924" t="s">
        <v>1086</v>
      </c>
      <c r="S30" s="926"/>
      <c r="T30" s="924" t="s">
        <v>1087</v>
      </c>
      <c r="U30" s="926"/>
      <c r="V30" s="924" t="s">
        <v>1088</v>
      </c>
      <c r="W30" s="926"/>
      <c r="X30" s="966" t="s">
        <v>1954</v>
      </c>
      <c r="Y30" s="967"/>
      <c r="Z30" s="924" t="s">
        <v>1972</v>
      </c>
      <c r="AA30" s="926"/>
      <c r="AB30" s="924" t="s">
        <v>1089</v>
      </c>
      <c r="AC30" s="926"/>
      <c r="AD30" s="966" t="s">
        <v>1973</v>
      </c>
      <c r="AE30" s="967"/>
      <c r="AF30" s="966" t="s">
        <v>1955</v>
      </c>
      <c r="AG30" s="967"/>
      <c r="AH30" s="924" t="s">
        <v>1090</v>
      </c>
      <c r="AI30" s="926"/>
      <c r="AJ30" s="966" t="s">
        <v>1956</v>
      </c>
      <c r="AK30" s="967"/>
      <c r="AL30" s="924" t="s">
        <v>1974</v>
      </c>
      <c r="AM30" s="926"/>
      <c r="AN30" s="924" t="s">
        <v>1091</v>
      </c>
      <c r="AO30" s="926"/>
      <c r="AP30" s="966" t="s">
        <v>1975</v>
      </c>
      <c r="AQ30" s="967"/>
      <c r="AR30" s="966" t="s">
        <v>1957</v>
      </c>
      <c r="AS30" s="967"/>
      <c r="AT30" s="924" t="s">
        <v>1092</v>
      </c>
      <c r="AU30" s="926"/>
      <c r="AV30" s="966" t="s">
        <v>1958</v>
      </c>
      <c r="AW30" s="967"/>
      <c r="AX30" s="924" t="s">
        <v>1976</v>
      </c>
      <c r="AY30" s="926"/>
      <c r="AZ30" s="924" t="s">
        <v>1093</v>
      </c>
      <c r="BA30" s="926"/>
      <c r="BB30" s="924" t="s">
        <v>1977</v>
      </c>
      <c r="BC30" s="926"/>
      <c r="BD30" s="966" t="s">
        <v>1959</v>
      </c>
      <c r="BE30" s="967"/>
      <c r="BF30" s="924" t="s">
        <v>1094</v>
      </c>
      <c r="BG30" s="926"/>
      <c r="BH30" s="966" t="s">
        <v>1960</v>
      </c>
      <c r="BI30" s="967"/>
      <c r="BJ30" s="924" t="s">
        <v>1979</v>
      </c>
      <c r="BK30" s="926"/>
      <c r="BL30" s="924" t="s">
        <v>1095</v>
      </c>
      <c r="BM30" s="926"/>
      <c r="BN30" s="966" t="s">
        <v>1978</v>
      </c>
      <c r="BO30" s="967"/>
      <c r="BP30" s="966" t="s">
        <v>1961</v>
      </c>
      <c r="BQ30" s="967"/>
      <c r="BR30" s="924" t="s">
        <v>1096</v>
      </c>
      <c r="BS30" s="926"/>
      <c r="BT30" s="966" t="s">
        <v>1962</v>
      </c>
      <c r="BU30" s="967"/>
      <c r="BV30" s="924" t="s">
        <v>1097</v>
      </c>
      <c r="BW30" s="926"/>
      <c r="BX30" s="924" t="s">
        <v>1098</v>
      </c>
      <c r="BY30" s="926"/>
      <c r="BZ30" s="924" t="s">
        <v>1099</v>
      </c>
      <c r="CA30" s="926"/>
      <c r="CB30" s="924" t="s">
        <v>1100</v>
      </c>
      <c r="CC30" s="926"/>
      <c r="CD30" s="924" t="s">
        <v>1101</v>
      </c>
      <c r="CE30" s="926"/>
      <c r="CF30" s="924" t="s">
        <v>1102</v>
      </c>
      <c r="CG30" s="926"/>
      <c r="CH30" s="924" t="s">
        <v>1103</v>
      </c>
      <c r="CI30" s="926"/>
      <c r="CJ30" s="924" t="s">
        <v>1104</v>
      </c>
      <c r="CK30" s="926"/>
      <c r="CL30" s="924" t="s">
        <v>1105</v>
      </c>
      <c r="CM30" s="926"/>
    </row>
    <row r="31" spans="1:91" ht="16.5" thickBot="1">
      <c r="A31" s="979"/>
      <c r="B31" s="979"/>
      <c r="C31" s="981"/>
      <c r="D31" s="73" t="s">
        <v>1106</v>
      </c>
      <c r="E31" s="74" t="s">
        <v>1107</v>
      </c>
      <c r="F31" s="73" t="s">
        <v>1106</v>
      </c>
      <c r="G31" s="74" t="s">
        <v>1107</v>
      </c>
      <c r="H31" s="73" t="s">
        <v>1106</v>
      </c>
      <c r="I31" s="74" t="s">
        <v>1107</v>
      </c>
      <c r="J31" s="73" t="s">
        <v>1106</v>
      </c>
      <c r="K31" s="74" t="s">
        <v>1107</v>
      </c>
      <c r="L31" s="73" t="s">
        <v>1106</v>
      </c>
      <c r="M31" s="74" t="s">
        <v>1107</v>
      </c>
      <c r="N31" s="73" t="s">
        <v>1106</v>
      </c>
      <c r="O31" s="74" t="s">
        <v>1107</v>
      </c>
      <c r="P31" s="73" t="s">
        <v>1106</v>
      </c>
      <c r="Q31" s="74" t="s">
        <v>1107</v>
      </c>
      <c r="R31" s="73" t="s">
        <v>1106</v>
      </c>
      <c r="S31" s="74" t="s">
        <v>1107</v>
      </c>
      <c r="T31" s="73" t="s">
        <v>1106</v>
      </c>
      <c r="U31" s="74" t="s">
        <v>1107</v>
      </c>
      <c r="V31" s="73" t="s">
        <v>1106</v>
      </c>
      <c r="W31" s="74" t="s">
        <v>1107</v>
      </c>
      <c r="X31" s="73" t="s">
        <v>1106</v>
      </c>
      <c r="Y31" s="74" t="s">
        <v>1107</v>
      </c>
      <c r="Z31" s="73" t="s">
        <v>1106</v>
      </c>
      <c r="AA31" s="74" t="s">
        <v>1107</v>
      </c>
      <c r="AB31" s="73" t="s">
        <v>1106</v>
      </c>
      <c r="AC31" s="74" t="s">
        <v>1107</v>
      </c>
      <c r="AD31" s="73" t="s">
        <v>1106</v>
      </c>
      <c r="AE31" s="74" t="s">
        <v>1107</v>
      </c>
      <c r="AF31" s="73" t="s">
        <v>1106</v>
      </c>
      <c r="AG31" s="74" t="s">
        <v>1107</v>
      </c>
      <c r="AH31" s="73" t="s">
        <v>1106</v>
      </c>
      <c r="AI31" s="74" t="s">
        <v>1107</v>
      </c>
      <c r="AJ31" s="73" t="s">
        <v>1106</v>
      </c>
      <c r="AK31" s="74" t="s">
        <v>1107</v>
      </c>
      <c r="AL31" s="73" t="s">
        <v>1106</v>
      </c>
      <c r="AM31" s="74" t="s">
        <v>1107</v>
      </c>
      <c r="AN31" s="73" t="s">
        <v>1106</v>
      </c>
      <c r="AO31" s="74" t="s">
        <v>1107</v>
      </c>
      <c r="AP31" s="73" t="s">
        <v>1106</v>
      </c>
      <c r="AQ31" s="74" t="s">
        <v>1107</v>
      </c>
      <c r="AR31" s="73" t="s">
        <v>1106</v>
      </c>
      <c r="AS31" s="74" t="s">
        <v>1107</v>
      </c>
      <c r="AT31" s="73" t="s">
        <v>1106</v>
      </c>
      <c r="AU31" s="74" t="s">
        <v>1107</v>
      </c>
      <c r="AV31" s="73" t="s">
        <v>1106</v>
      </c>
      <c r="AW31" s="74" t="s">
        <v>1107</v>
      </c>
      <c r="AX31" s="73" t="s">
        <v>1106</v>
      </c>
      <c r="AY31" s="74" t="s">
        <v>1107</v>
      </c>
      <c r="AZ31" s="73" t="s">
        <v>1106</v>
      </c>
      <c r="BA31" s="74" t="s">
        <v>1107</v>
      </c>
      <c r="BB31" s="73" t="s">
        <v>1106</v>
      </c>
      <c r="BC31" s="74" t="s">
        <v>1107</v>
      </c>
      <c r="BD31" s="73" t="s">
        <v>1106</v>
      </c>
      <c r="BE31" s="74" t="s">
        <v>1107</v>
      </c>
      <c r="BF31" s="73" t="s">
        <v>1106</v>
      </c>
      <c r="BG31" s="74" t="s">
        <v>1107</v>
      </c>
      <c r="BH31" s="73" t="s">
        <v>1106</v>
      </c>
      <c r="BI31" s="74" t="s">
        <v>1107</v>
      </c>
      <c r="BJ31" s="73" t="s">
        <v>1106</v>
      </c>
      <c r="BK31" s="74" t="s">
        <v>1107</v>
      </c>
      <c r="BL31" s="73" t="s">
        <v>1106</v>
      </c>
      <c r="BM31" s="74" t="s">
        <v>1107</v>
      </c>
      <c r="BN31" s="73" t="s">
        <v>1106</v>
      </c>
      <c r="BO31" s="74" t="s">
        <v>1107</v>
      </c>
      <c r="BP31" s="73" t="s">
        <v>1106</v>
      </c>
      <c r="BQ31" s="74" t="s">
        <v>1107</v>
      </c>
      <c r="BR31" s="73" t="s">
        <v>1106</v>
      </c>
      <c r="BS31" s="74" t="s">
        <v>1107</v>
      </c>
      <c r="BT31" s="73" t="s">
        <v>1106</v>
      </c>
      <c r="BU31" s="74" t="s">
        <v>1107</v>
      </c>
      <c r="BV31" s="73" t="s">
        <v>1106</v>
      </c>
      <c r="BW31" s="74" t="s">
        <v>1107</v>
      </c>
      <c r="BX31" s="73" t="s">
        <v>1106</v>
      </c>
      <c r="BY31" s="74" t="s">
        <v>1107</v>
      </c>
      <c r="BZ31" s="73" t="s">
        <v>1106</v>
      </c>
      <c r="CA31" s="74" t="s">
        <v>1107</v>
      </c>
      <c r="CB31" s="73" t="s">
        <v>1106</v>
      </c>
      <c r="CC31" s="74" t="s">
        <v>1107</v>
      </c>
      <c r="CD31" s="73" t="s">
        <v>1106</v>
      </c>
      <c r="CE31" s="74" t="s">
        <v>1107</v>
      </c>
      <c r="CF31" s="73" t="s">
        <v>1106</v>
      </c>
      <c r="CG31" s="74" t="s">
        <v>1107</v>
      </c>
      <c r="CH31" s="73" t="s">
        <v>1106</v>
      </c>
      <c r="CI31" s="74" t="s">
        <v>1107</v>
      </c>
      <c r="CJ31" s="73" t="s">
        <v>1106</v>
      </c>
      <c r="CK31" s="74" t="s">
        <v>1107</v>
      </c>
      <c r="CL31" s="73" t="s">
        <v>1106</v>
      </c>
      <c r="CM31" s="74" t="s">
        <v>1107</v>
      </c>
    </row>
    <row r="32" spans="1:91" ht="48" hidden="1" thickBot="1">
      <c r="A32" s="16" t="s">
        <v>1125</v>
      </c>
      <c r="B32" s="17" t="s">
        <v>1108</v>
      </c>
      <c r="C32" s="71">
        <v>14.9</v>
      </c>
      <c r="D32" s="22">
        <f aca="true" t="shared" si="23" ref="D32:W38">ROUND(D9*0.1+D9,1)</f>
        <v>6.9</v>
      </c>
      <c r="E32" s="75">
        <f t="shared" si="23"/>
        <v>6.9</v>
      </c>
      <c r="F32" s="75">
        <f t="shared" si="23"/>
        <v>6.9</v>
      </c>
      <c r="G32" s="75">
        <f t="shared" si="23"/>
        <v>6.9</v>
      </c>
      <c r="H32" s="75">
        <f t="shared" si="23"/>
        <v>6.9</v>
      </c>
      <c r="I32" s="23">
        <f t="shared" si="23"/>
        <v>6.9</v>
      </c>
      <c r="J32" s="22">
        <f t="shared" si="23"/>
        <v>6.9</v>
      </c>
      <c r="K32" s="75">
        <f t="shared" si="23"/>
        <v>6.9</v>
      </c>
      <c r="L32" s="75">
        <f t="shared" si="23"/>
        <v>6.9</v>
      </c>
      <c r="M32" s="75">
        <f t="shared" si="23"/>
        <v>6.9</v>
      </c>
      <c r="N32" s="75">
        <f t="shared" si="23"/>
        <v>6.9</v>
      </c>
      <c r="O32" s="23">
        <f t="shared" si="23"/>
        <v>6.9</v>
      </c>
      <c r="P32" s="22">
        <f t="shared" si="23"/>
        <v>6.9</v>
      </c>
      <c r="Q32" s="75">
        <f t="shared" si="23"/>
        <v>6.9</v>
      </c>
      <c r="R32" s="75">
        <f t="shared" si="23"/>
        <v>6.9</v>
      </c>
      <c r="S32" s="75">
        <f t="shared" si="23"/>
        <v>6.9</v>
      </c>
      <c r="T32" s="75">
        <f t="shared" si="23"/>
        <v>6.9</v>
      </c>
      <c r="U32" s="23">
        <f t="shared" si="23"/>
        <v>6.9</v>
      </c>
      <c r="V32" s="22">
        <f t="shared" si="23"/>
        <v>6.9</v>
      </c>
      <c r="W32" s="75">
        <f t="shared" si="23"/>
        <v>6.9</v>
      </c>
      <c r="X32" s="75"/>
      <c r="Y32" s="75"/>
      <c r="Z32" s="75"/>
      <c r="AA32" s="75"/>
      <c r="AB32" s="75">
        <f aca="true" t="shared" si="24" ref="AB32:AC38">ROUND(AB9*0.1+AB9,1)</f>
        <v>6.9</v>
      </c>
      <c r="AC32" s="75">
        <f t="shared" si="24"/>
        <v>6.9</v>
      </c>
      <c r="AD32" s="75"/>
      <c r="AE32" s="75"/>
      <c r="AF32" s="75"/>
      <c r="AG32" s="75"/>
      <c r="AH32" s="75">
        <f aca="true" t="shared" si="25" ref="AH32:AI38">ROUND(AH9*0.1+AH9,1)</f>
        <v>6.9</v>
      </c>
      <c r="AI32" s="23">
        <f t="shared" si="25"/>
        <v>6.9</v>
      </c>
      <c r="AJ32" s="452"/>
      <c r="AK32" s="452"/>
      <c r="AL32" s="452"/>
      <c r="AM32" s="452"/>
      <c r="AN32" s="22">
        <f aca="true" t="shared" si="26" ref="AN32:AO38">ROUND(AN9*0.1+AN9,1)</f>
        <v>6.9</v>
      </c>
      <c r="AO32" s="75">
        <f t="shared" si="26"/>
        <v>6.9</v>
      </c>
      <c r="AP32" s="75"/>
      <c r="AQ32" s="75"/>
      <c r="AR32" s="75"/>
      <c r="AS32" s="75"/>
      <c r="AT32" s="75">
        <f aca="true" t="shared" si="27" ref="AT32:AU38">ROUND(AT9*0.1+AT9,1)</f>
        <v>6.9</v>
      </c>
      <c r="AU32" s="75">
        <f t="shared" si="27"/>
        <v>6.9</v>
      </c>
      <c r="AV32" s="75"/>
      <c r="AW32" s="75"/>
      <c r="AX32" s="75"/>
      <c r="AY32" s="75"/>
      <c r="AZ32" s="75">
        <f aca="true" t="shared" si="28" ref="AZ32:BA38">ROUND(AZ9*0.1+AZ9,1)</f>
        <v>6.9</v>
      </c>
      <c r="BA32" s="23">
        <f t="shared" si="28"/>
        <v>6.9</v>
      </c>
      <c r="BB32" s="452"/>
      <c r="BC32" s="452"/>
      <c r="BD32" s="452"/>
      <c r="BE32" s="452"/>
      <c r="BF32" s="22">
        <f aca="true" t="shared" si="29" ref="BF32:BG38">ROUND(BF9*0.1+BF9,1)</f>
        <v>6.9</v>
      </c>
      <c r="BG32" s="75">
        <f t="shared" si="29"/>
        <v>6.9</v>
      </c>
      <c r="BH32" s="75"/>
      <c r="BI32" s="75"/>
      <c r="BJ32" s="75"/>
      <c r="BK32" s="75"/>
      <c r="BL32" s="75">
        <f aca="true" t="shared" si="30" ref="BL32:BM38">ROUND(BL9*0.1+BL9,1)</f>
        <v>6.9</v>
      </c>
      <c r="BM32" s="75">
        <f t="shared" si="30"/>
        <v>6.9</v>
      </c>
      <c r="BN32" s="75"/>
      <c r="BO32" s="75"/>
      <c r="BP32" s="75"/>
      <c r="BQ32" s="75"/>
      <c r="BR32" s="75">
        <f aca="true" t="shared" si="31" ref="BR32:BS38">ROUND(BR9*0.1+BR9,1)</f>
        <v>6.9</v>
      </c>
      <c r="BS32" s="23">
        <f t="shared" si="31"/>
        <v>6.9</v>
      </c>
      <c r="BT32" s="452"/>
      <c r="BU32" s="452"/>
      <c r="BV32" s="22">
        <f aca="true" t="shared" si="32" ref="BV32:CM38">ROUND(BV9*0.1+BV9,1)</f>
        <v>6.9</v>
      </c>
      <c r="BW32" s="75">
        <f t="shared" si="32"/>
        <v>6.9</v>
      </c>
      <c r="BX32" s="75">
        <f t="shared" si="32"/>
        <v>6.9</v>
      </c>
      <c r="BY32" s="75">
        <f t="shared" si="32"/>
        <v>6.9</v>
      </c>
      <c r="BZ32" s="75">
        <f t="shared" si="32"/>
        <v>6.9</v>
      </c>
      <c r="CA32" s="23">
        <f t="shared" si="32"/>
        <v>6.9</v>
      </c>
      <c r="CB32" s="22">
        <f t="shared" si="32"/>
        <v>6.9</v>
      </c>
      <c r="CC32" s="75">
        <f t="shared" si="32"/>
        <v>6.9</v>
      </c>
      <c r="CD32" s="75">
        <f t="shared" si="32"/>
        <v>6.9</v>
      </c>
      <c r="CE32" s="75">
        <f t="shared" si="32"/>
        <v>6.9</v>
      </c>
      <c r="CF32" s="75">
        <f t="shared" si="32"/>
        <v>6.9</v>
      </c>
      <c r="CG32" s="23">
        <f t="shared" si="32"/>
        <v>6.9</v>
      </c>
      <c r="CH32" s="22">
        <f t="shared" si="32"/>
        <v>6.9</v>
      </c>
      <c r="CI32" s="75">
        <f t="shared" si="32"/>
        <v>6.9</v>
      </c>
      <c r="CJ32" s="75">
        <f t="shared" si="32"/>
        <v>6.9</v>
      </c>
      <c r="CK32" s="75">
        <f t="shared" si="32"/>
        <v>6.9</v>
      </c>
      <c r="CL32" s="75">
        <f t="shared" si="32"/>
        <v>6.9</v>
      </c>
      <c r="CM32" s="23">
        <f t="shared" si="32"/>
        <v>6.9</v>
      </c>
    </row>
    <row r="33" spans="1:91" ht="32.25" hidden="1" thickBot="1">
      <c r="A33" s="16" t="s">
        <v>582</v>
      </c>
      <c r="B33" s="17" t="s">
        <v>583</v>
      </c>
      <c r="C33" s="71">
        <v>14.9</v>
      </c>
      <c r="D33" s="18">
        <f t="shared" si="23"/>
        <v>6.9</v>
      </c>
      <c r="E33" s="14">
        <f t="shared" si="23"/>
        <v>6.9</v>
      </c>
      <c r="F33" s="14">
        <f t="shared" si="23"/>
        <v>6.9</v>
      </c>
      <c r="G33" s="14">
        <f t="shared" si="23"/>
        <v>6.9</v>
      </c>
      <c r="H33" s="14">
        <f t="shared" si="23"/>
        <v>6.9</v>
      </c>
      <c r="I33" s="19">
        <f t="shared" si="23"/>
        <v>6.9</v>
      </c>
      <c r="J33" s="18">
        <f t="shared" si="23"/>
        <v>6.9</v>
      </c>
      <c r="K33" s="14">
        <f t="shared" si="23"/>
        <v>6.9</v>
      </c>
      <c r="L33" s="14">
        <f t="shared" si="23"/>
        <v>6.9</v>
      </c>
      <c r="M33" s="14">
        <f t="shared" si="23"/>
        <v>6.9</v>
      </c>
      <c r="N33" s="14">
        <f t="shared" si="23"/>
        <v>6.9</v>
      </c>
      <c r="O33" s="19">
        <f t="shared" si="23"/>
        <v>6.9</v>
      </c>
      <c r="P33" s="18">
        <f t="shared" si="23"/>
        <v>6.9</v>
      </c>
      <c r="Q33" s="14">
        <f t="shared" si="23"/>
        <v>6.9</v>
      </c>
      <c r="R33" s="14">
        <f t="shared" si="23"/>
        <v>6.9</v>
      </c>
      <c r="S33" s="14">
        <f t="shared" si="23"/>
        <v>6.9</v>
      </c>
      <c r="T33" s="14">
        <f t="shared" si="23"/>
        <v>6.9</v>
      </c>
      <c r="U33" s="19">
        <f t="shared" si="23"/>
        <v>6.9</v>
      </c>
      <c r="V33" s="18">
        <f t="shared" si="23"/>
        <v>6.9</v>
      </c>
      <c r="W33" s="14">
        <f t="shared" si="23"/>
        <v>6.9</v>
      </c>
      <c r="X33" s="14"/>
      <c r="Y33" s="14"/>
      <c r="Z33" s="14"/>
      <c r="AA33" s="14"/>
      <c r="AB33" s="14">
        <f t="shared" si="24"/>
        <v>6.9</v>
      </c>
      <c r="AC33" s="14">
        <f t="shared" si="24"/>
        <v>6.9</v>
      </c>
      <c r="AD33" s="14"/>
      <c r="AE33" s="14"/>
      <c r="AF33" s="14"/>
      <c r="AG33" s="14"/>
      <c r="AH33" s="14">
        <f t="shared" si="25"/>
        <v>6.9</v>
      </c>
      <c r="AI33" s="19">
        <f t="shared" si="25"/>
        <v>6.9</v>
      </c>
      <c r="AJ33" s="450"/>
      <c r="AK33" s="450"/>
      <c r="AL33" s="450"/>
      <c r="AM33" s="450"/>
      <c r="AN33" s="18">
        <f t="shared" si="26"/>
        <v>6.9</v>
      </c>
      <c r="AO33" s="14">
        <f t="shared" si="26"/>
        <v>6.9</v>
      </c>
      <c r="AP33" s="14"/>
      <c r="AQ33" s="14"/>
      <c r="AR33" s="14"/>
      <c r="AS33" s="14"/>
      <c r="AT33" s="14">
        <f t="shared" si="27"/>
        <v>6.9</v>
      </c>
      <c r="AU33" s="14">
        <f t="shared" si="27"/>
        <v>6.9</v>
      </c>
      <c r="AV33" s="14"/>
      <c r="AW33" s="14"/>
      <c r="AX33" s="14"/>
      <c r="AY33" s="14"/>
      <c r="AZ33" s="14">
        <f t="shared" si="28"/>
        <v>6.9</v>
      </c>
      <c r="BA33" s="19">
        <f t="shared" si="28"/>
        <v>6.9</v>
      </c>
      <c r="BB33" s="450"/>
      <c r="BC33" s="450"/>
      <c r="BD33" s="450"/>
      <c r="BE33" s="450"/>
      <c r="BF33" s="18">
        <f t="shared" si="29"/>
        <v>6.9</v>
      </c>
      <c r="BG33" s="14">
        <f t="shared" si="29"/>
        <v>6.9</v>
      </c>
      <c r="BH33" s="14"/>
      <c r="BI33" s="14"/>
      <c r="BJ33" s="14"/>
      <c r="BK33" s="14"/>
      <c r="BL33" s="14">
        <f t="shared" si="30"/>
        <v>6.9</v>
      </c>
      <c r="BM33" s="14">
        <f t="shared" si="30"/>
        <v>6.9</v>
      </c>
      <c r="BN33" s="14"/>
      <c r="BO33" s="14"/>
      <c r="BP33" s="14"/>
      <c r="BQ33" s="14"/>
      <c r="BR33" s="14">
        <f t="shared" si="31"/>
        <v>6.9</v>
      </c>
      <c r="BS33" s="19">
        <f t="shared" si="31"/>
        <v>6.9</v>
      </c>
      <c r="BT33" s="450"/>
      <c r="BU33" s="450"/>
      <c r="BV33" s="18">
        <f t="shared" si="32"/>
        <v>6.9</v>
      </c>
      <c r="BW33" s="14">
        <f t="shared" si="32"/>
        <v>6.9</v>
      </c>
      <c r="BX33" s="14">
        <f t="shared" si="32"/>
        <v>6.9</v>
      </c>
      <c r="BY33" s="14">
        <f t="shared" si="32"/>
        <v>6.9</v>
      </c>
      <c r="BZ33" s="14">
        <f t="shared" si="32"/>
        <v>6.9</v>
      </c>
      <c r="CA33" s="19">
        <f t="shared" si="32"/>
        <v>6.9</v>
      </c>
      <c r="CB33" s="18">
        <f t="shared" si="32"/>
        <v>6.9</v>
      </c>
      <c r="CC33" s="14">
        <f t="shared" si="32"/>
        <v>6.9</v>
      </c>
      <c r="CD33" s="14">
        <f t="shared" si="32"/>
        <v>6.9</v>
      </c>
      <c r="CE33" s="14">
        <f t="shared" si="32"/>
        <v>6.9</v>
      </c>
      <c r="CF33" s="14">
        <f t="shared" si="32"/>
        <v>6.9</v>
      </c>
      <c r="CG33" s="19">
        <f t="shared" si="32"/>
        <v>6.9</v>
      </c>
      <c r="CH33" s="18">
        <f t="shared" si="32"/>
        <v>6.9</v>
      </c>
      <c r="CI33" s="14">
        <f t="shared" si="32"/>
        <v>6.9</v>
      </c>
      <c r="CJ33" s="14">
        <f t="shared" si="32"/>
        <v>6.9</v>
      </c>
      <c r="CK33" s="14">
        <f t="shared" si="32"/>
        <v>6.9</v>
      </c>
      <c r="CL33" s="14">
        <f t="shared" si="32"/>
        <v>6.9</v>
      </c>
      <c r="CM33" s="19">
        <f t="shared" si="32"/>
        <v>6.9</v>
      </c>
    </row>
    <row r="34" spans="1:91" ht="16.5" hidden="1" thickBot="1">
      <c r="A34" s="16" t="s">
        <v>584</v>
      </c>
      <c r="B34" s="17" t="s">
        <v>585</v>
      </c>
      <c r="C34" s="71">
        <v>14.9</v>
      </c>
      <c r="D34" s="18">
        <f t="shared" si="23"/>
        <v>6.9</v>
      </c>
      <c r="E34" s="14">
        <f t="shared" si="23"/>
        <v>6.9</v>
      </c>
      <c r="F34" s="14">
        <f t="shared" si="23"/>
        <v>6.9</v>
      </c>
      <c r="G34" s="14">
        <f t="shared" si="23"/>
        <v>6.9</v>
      </c>
      <c r="H34" s="14">
        <f t="shared" si="23"/>
        <v>6.9</v>
      </c>
      <c r="I34" s="19">
        <f t="shared" si="23"/>
        <v>6.9</v>
      </c>
      <c r="J34" s="18">
        <f t="shared" si="23"/>
        <v>6.9</v>
      </c>
      <c r="K34" s="14">
        <f t="shared" si="23"/>
        <v>6.9</v>
      </c>
      <c r="L34" s="14">
        <f t="shared" si="23"/>
        <v>6.9</v>
      </c>
      <c r="M34" s="14">
        <f t="shared" si="23"/>
        <v>6.9</v>
      </c>
      <c r="N34" s="14">
        <f t="shared" si="23"/>
        <v>6.9</v>
      </c>
      <c r="O34" s="19">
        <f t="shared" si="23"/>
        <v>6.9</v>
      </c>
      <c r="P34" s="18">
        <f t="shared" si="23"/>
        <v>6.9</v>
      </c>
      <c r="Q34" s="14">
        <f t="shared" si="23"/>
        <v>6.9</v>
      </c>
      <c r="R34" s="14">
        <f t="shared" si="23"/>
        <v>6.9</v>
      </c>
      <c r="S34" s="14">
        <f t="shared" si="23"/>
        <v>6.9</v>
      </c>
      <c r="T34" s="14">
        <f t="shared" si="23"/>
        <v>6.9</v>
      </c>
      <c r="U34" s="19">
        <f t="shared" si="23"/>
        <v>6.9</v>
      </c>
      <c r="V34" s="18">
        <f t="shared" si="23"/>
        <v>6.9</v>
      </c>
      <c r="W34" s="14">
        <f t="shared" si="23"/>
        <v>6.9</v>
      </c>
      <c r="X34" s="14"/>
      <c r="Y34" s="14"/>
      <c r="Z34" s="14"/>
      <c r="AA34" s="14"/>
      <c r="AB34" s="14">
        <f t="shared" si="24"/>
        <v>6.9</v>
      </c>
      <c r="AC34" s="14">
        <f t="shared" si="24"/>
        <v>6.9</v>
      </c>
      <c r="AD34" s="14"/>
      <c r="AE34" s="14"/>
      <c r="AF34" s="14"/>
      <c r="AG34" s="14"/>
      <c r="AH34" s="14">
        <f t="shared" si="25"/>
        <v>6.9</v>
      </c>
      <c r="AI34" s="19">
        <f t="shared" si="25"/>
        <v>6.9</v>
      </c>
      <c r="AJ34" s="450"/>
      <c r="AK34" s="450"/>
      <c r="AL34" s="450"/>
      <c r="AM34" s="450"/>
      <c r="AN34" s="18">
        <f t="shared" si="26"/>
        <v>6.9</v>
      </c>
      <c r="AO34" s="14">
        <f t="shared" si="26"/>
        <v>6.9</v>
      </c>
      <c r="AP34" s="14"/>
      <c r="AQ34" s="14"/>
      <c r="AR34" s="14"/>
      <c r="AS34" s="14"/>
      <c r="AT34" s="14">
        <f t="shared" si="27"/>
        <v>6.9</v>
      </c>
      <c r="AU34" s="14">
        <f t="shared" si="27"/>
        <v>6.9</v>
      </c>
      <c r="AV34" s="14"/>
      <c r="AW34" s="14"/>
      <c r="AX34" s="14"/>
      <c r="AY34" s="14"/>
      <c r="AZ34" s="14">
        <f t="shared" si="28"/>
        <v>6.9</v>
      </c>
      <c r="BA34" s="19">
        <f t="shared" si="28"/>
        <v>6.9</v>
      </c>
      <c r="BB34" s="450"/>
      <c r="BC34" s="450"/>
      <c r="BD34" s="450"/>
      <c r="BE34" s="450"/>
      <c r="BF34" s="18">
        <f t="shared" si="29"/>
        <v>6.9</v>
      </c>
      <c r="BG34" s="14">
        <f t="shared" si="29"/>
        <v>6.9</v>
      </c>
      <c r="BH34" s="14"/>
      <c r="BI34" s="14"/>
      <c r="BJ34" s="14"/>
      <c r="BK34" s="14"/>
      <c r="BL34" s="14">
        <f t="shared" si="30"/>
        <v>6.9</v>
      </c>
      <c r="BM34" s="14">
        <f t="shared" si="30"/>
        <v>6.9</v>
      </c>
      <c r="BN34" s="14"/>
      <c r="BO34" s="14"/>
      <c r="BP34" s="14"/>
      <c r="BQ34" s="14"/>
      <c r="BR34" s="14">
        <f t="shared" si="31"/>
        <v>6.9</v>
      </c>
      <c r="BS34" s="19">
        <f t="shared" si="31"/>
        <v>6.9</v>
      </c>
      <c r="BT34" s="450"/>
      <c r="BU34" s="450"/>
      <c r="BV34" s="18">
        <f t="shared" si="32"/>
        <v>6.9</v>
      </c>
      <c r="BW34" s="14">
        <f t="shared" si="32"/>
        <v>6.9</v>
      </c>
      <c r="BX34" s="14">
        <f t="shared" si="32"/>
        <v>6.9</v>
      </c>
      <c r="BY34" s="14">
        <f t="shared" si="32"/>
        <v>6.9</v>
      </c>
      <c r="BZ34" s="14">
        <f t="shared" si="32"/>
        <v>6.9</v>
      </c>
      <c r="CA34" s="19">
        <f t="shared" si="32"/>
        <v>6.9</v>
      </c>
      <c r="CB34" s="18">
        <f t="shared" si="32"/>
        <v>6.9</v>
      </c>
      <c r="CC34" s="14">
        <f t="shared" si="32"/>
        <v>6.9</v>
      </c>
      <c r="CD34" s="14">
        <f t="shared" si="32"/>
        <v>6.9</v>
      </c>
      <c r="CE34" s="14">
        <f t="shared" si="32"/>
        <v>6.9</v>
      </c>
      <c r="CF34" s="14">
        <f t="shared" si="32"/>
        <v>6.9</v>
      </c>
      <c r="CG34" s="19">
        <f t="shared" si="32"/>
        <v>6.9</v>
      </c>
      <c r="CH34" s="18">
        <f t="shared" si="32"/>
        <v>6.9</v>
      </c>
      <c r="CI34" s="14">
        <f t="shared" si="32"/>
        <v>6.9</v>
      </c>
      <c r="CJ34" s="14">
        <f t="shared" si="32"/>
        <v>6.9</v>
      </c>
      <c r="CK34" s="14">
        <f t="shared" si="32"/>
        <v>6.9</v>
      </c>
      <c r="CL34" s="14">
        <f t="shared" si="32"/>
        <v>6.9</v>
      </c>
      <c r="CM34" s="19">
        <f t="shared" si="32"/>
        <v>6.9</v>
      </c>
    </row>
    <row r="35" spans="1:91" ht="16.5" hidden="1" thickBot="1">
      <c r="A35" s="16" t="s">
        <v>586</v>
      </c>
      <c r="B35" s="17" t="s">
        <v>1109</v>
      </c>
      <c r="C35" s="71">
        <v>117.7</v>
      </c>
      <c r="D35" s="18">
        <f t="shared" si="23"/>
        <v>117.7</v>
      </c>
      <c r="E35" s="14">
        <f t="shared" si="23"/>
        <v>117.7</v>
      </c>
      <c r="F35" s="14">
        <f t="shared" si="23"/>
        <v>117.7</v>
      </c>
      <c r="G35" s="14">
        <f t="shared" si="23"/>
        <v>117.7</v>
      </c>
      <c r="H35" s="14">
        <f t="shared" si="23"/>
        <v>117.7</v>
      </c>
      <c r="I35" s="19">
        <f t="shared" si="23"/>
        <v>117.7</v>
      </c>
      <c r="J35" s="18">
        <f t="shared" si="23"/>
        <v>117.7</v>
      </c>
      <c r="K35" s="14">
        <f t="shared" si="23"/>
        <v>117.7</v>
      </c>
      <c r="L35" s="14">
        <f t="shared" si="23"/>
        <v>117.7</v>
      </c>
      <c r="M35" s="14">
        <f t="shared" si="23"/>
        <v>117.7</v>
      </c>
      <c r="N35" s="14">
        <f t="shared" si="23"/>
        <v>117.7</v>
      </c>
      <c r="O35" s="19">
        <f t="shared" si="23"/>
        <v>117.7</v>
      </c>
      <c r="P35" s="18">
        <f t="shared" si="23"/>
        <v>117.7</v>
      </c>
      <c r="Q35" s="14">
        <f t="shared" si="23"/>
        <v>117.7</v>
      </c>
      <c r="R35" s="14">
        <f t="shared" si="23"/>
        <v>117.7</v>
      </c>
      <c r="S35" s="14">
        <f t="shared" si="23"/>
        <v>117.7</v>
      </c>
      <c r="T35" s="14">
        <f t="shared" si="23"/>
        <v>117.7</v>
      </c>
      <c r="U35" s="19">
        <f t="shared" si="23"/>
        <v>117.7</v>
      </c>
      <c r="V35" s="18">
        <f t="shared" si="23"/>
        <v>117.7</v>
      </c>
      <c r="W35" s="14">
        <f t="shared" si="23"/>
        <v>117.7</v>
      </c>
      <c r="X35" s="14"/>
      <c r="Y35" s="14"/>
      <c r="Z35" s="14"/>
      <c r="AA35" s="14"/>
      <c r="AB35" s="14">
        <f t="shared" si="24"/>
        <v>117.7</v>
      </c>
      <c r="AC35" s="14">
        <f t="shared" si="24"/>
        <v>117.7</v>
      </c>
      <c r="AD35" s="14"/>
      <c r="AE35" s="14"/>
      <c r="AF35" s="14"/>
      <c r="AG35" s="14"/>
      <c r="AH35" s="14">
        <f t="shared" si="25"/>
        <v>117.7</v>
      </c>
      <c r="AI35" s="19">
        <f t="shared" si="25"/>
        <v>117.7</v>
      </c>
      <c r="AJ35" s="450"/>
      <c r="AK35" s="450"/>
      <c r="AL35" s="450"/>
      <c r="AM35" s="450"/>
      <c r="AN35" s="18">
        <f t="shared" si="26"/>
        <v>117.7</v>
      </c>
      <c r="AO35" s="14">
        <f t="shared" si="26"/>
        <v>117.7</v>
      </c>
      <c r="AP35" s="14"/>
      <c r="AQ35" s="14"/>
      <c r="AR35" s="14"/>
      <c r="AS35" s="14"/>
      <c r="AT35" s="14">
        <f t="shared" si="27"/>
        <v>117.7</v>
      </c>
      <c r="AU35" s="14">
        <f t="shared" si="27"/>
        <v>117.7</v>
      </c>
      <c r="AV35" s="14"/>
      <c r="AW35" s="14"/>
      <c r="AX35" s="14"/>
      <c r="AY35" s="14"/>
      <c r="AZ35" s="14">
        <f t="shared" si="28"/>
        <v>117.7</v>
      </c>
      <c r="BA35" s="19">
        <f t="shared" si="28"/>
        <v>117.7</v>
      </c>
      <c r="BB35" s="450"/>
      <c r="BC35" s="450"/>
      <c r="BD35" s="450"/>
      <c r="BE35" s="450"/>
      <c r="BF35" s="18">
        <f t="shared" si="29"/>
        <v>117.7</v>
      </c>
      <c r="BG35" s="14">
        <f t="shared" si="29"/>
        <v>117.7</v>
      </c>
      <c r="BH35" s="14"/>
      <c r="BI35" s="14"/>
      <c r="BJ35" s="14"/>
      <c r="BK35" s="14"/>
      <c r="BL35" s="14">
        <f t="shared" si="30"/>
        <v>117.7</v>
      </c>
      <c r="BM35" s="14">
        <f t="shared" si="30"/>
        <v>117.7</v>
      </c>
      <c r="BN35" s="14"/>
      <c r="BO35" s="14"/>
      <c r="BP35" s="14"/>
      <c r="BQ35" s="14"/>
      <c r="BR35" s="14">
        <f t="shared" si="31"/>
        <v>117.7</v>
      </c>
      <c r="BS35" s="19">
        <f t="shared" si="31"/>
        <v>117.7</v>
      </c>
      <c r="BT35" s="450"/>
      <c r="BU35" s="450"/>
      <c r="BV35" s="18">
        <f t="shared" si="32"/>
        <v>117.7</v>
      </c>
      <c r="BW35" s="14">
        <f t="shared" si="32"/>
        <v>117.7</v>
      </c>
      <c r="BX35" s="14">
        <f t="shared" si="32"/>
        <v>117.7</v>
      </c>
      <c r="BY35" s="14">
        <f t="shared" si="32"/>
        <v>117.7</v>
      </c>
      <c r="BZ35" s="14">
        <f t="shared" si="32"/>
        <v>117.7</v>
      </c>
      <c r="CA35" s="19">
        <f t="shared" si="32"/>
        <v>117.7</v>
      </c>
      <c r="CB35" s="18">
        <f t="shared" si="32"/>
        <v>117.7</v>
      </c>
      <c r="CC35" s="14">
        <f t="shared" si="32"/>
        <v>117.7</v>
      </c>
      <c r="CD35" s="14">
        <f t="shared" si="32"/>
        <v>0</v>
      </c>
      <c r="CE35" s="14">
        <f t="shared" si="32"/>
        <v>0</v>
      </c>
      <c r="CF35" s="14">
        <f t="shared" si="32"/>
        <v>0</v>
      </c>
      <c r="CG35" s="19">
        <f t="shared" si="32"/>
        <v>0</v>
      </c>
      <c r="CH35" s="18">
        <f t="shared" si="32"/>
        <v>0</v>
      </c>
      <c r="CI35" s="14">
        <f t="shared" si="32"/>
        <v>0</v>
      </c>
      <c r="CJ35" s="14">
        <f t="shared" si="32"/>
        <v>0</v>
      </c>
      <c r="CK35" s="14">
        <f t="shared" si="32"/>
        <v>0</v>
      </c>
      <c r="CL35" s="14">
        <f t="shared" si="32"/>
        <v>0</v>
      </c>
      <c r="CM35" s="19">
        <f t="shared" si="32"/>
        <v>0</v>
      </c>
    </row>
    <row r="36" spans="1:91" ht="32.25" hidden="1" thickBot="1">
      <c r="A36" s="16" t="s">
        <v>587</v>
      </c>
      <c r="B36" s="17" t="s">
        <v>588</v>
      </c>
      <c r="C36" s="71">
        <v>108.9</v>
      </c>
      <c r="D36" s="18">
        <f t="shared" si="23"/>
        <v>108.9</v>
      </c>
      <c r="E36" s="14">
        <f t="shared" si="23"/>
        <v>108.9</v>
      </c>
      <c r="F36" s="14">
        <f t="shared" si="23"/>
        <v>108.9</v>
      </c>
      <c r="G36" s="14">
        <f t="shared" si="23"/>
        <v>108.9</v>
      </c>
      <c r="H36" s="14">
        <f t="shared" si="23"/>
        <v>108.9</v>
      </c>
      <c r="I36" s="19">
        <f t="shared" si="23"/>
        <v>108.9</v>
      </c>
      <c r="J36" s="18">
        <f t="shared" si="23"/>
        <v>108.9</v>
      </c>
      <c r="K36" s="14">
        <f t="shared" si="23"/>
        <v>108.9</v>
      </c>
      <c r="L36" s="14">
        <f t="shared" si="23"/>
        <v>108.9</v>
      </c>
      <c r="M36" s="14">
        <f t="shared" si="23"/>
        <v>108.9</v>
      </c>
      <c r="N36" s="14">
        <f t="shared" si="23"/>
        <v>108.9</v>
      </c>
      <c r="O36" s="19">
        <f t="shared" si="23"/>
        <v>108.9</v>
      </c>
      <c r="P36" s="18">
        <f t="shared" si="23"/>
        <v>108.9</v>
      </c>
      <c r="Q36" s="14">
        <f t="shared" si="23"/>
        <v>108.9</v>
      </c>
      <c r="R36" s="14">
        <f t="shared" si="23"/>
        <v>108.9</v>
      </c>
      <c r="S36" s="14">
        <f t="shared" si="23"/>
        <v>108.9</v>
      </c>
      <c r="T36" s="14">
        <f t="shared" si="23"/>
        <v>108.9</v>
      </c>
      <c r="U36" s="19">
        <f t="shared" si="23"/>
        <v>108.9</v>
      </c>
      <c r="V36" s="18">
        <f t="shared" si="23"/>
        <v>108.9</v>
      </c>
      <c r="W36" s="14">
        <f t="shared" si="23"/>
        <v>108.9</v>
      </c>
      <c r="X36" s="14"/>
      <c r="Y36" s="14"/>
      <c r="Z36" s="14"/>
      <c r="AA36" s="14"/>
      <c r="AB36" s="14">
        <f t="shared" si="24"/>
        <v>108.9</v>
      </c>
      <c r="AC36" s="14">
        <f t="shared" si="24"/>
        <v>108.9</v>
      </c>
      <c r="AD36" s="14"/>
      <c r="AE36" s="14"/>
      <c r="AF36" s="14"/>
      <c r="AG36" s="14"/>
      <c r="AH36" s="14">
        <f t="shared" si="25"/>
        <v>108.9</v>
      </c>
      <c r="AI36" s="19">
        <f t="shared" si="25"/>
        <v>108.9</v>
      </c>
      <c r="AJ36" s="450"/>
      <c r="AK36" s="450"/>
      <c r="AL36" s="450"/>
      <c r="AM36" s="450"/>
      <c r="AN36" s="18">
        <f t="shared" si="26"/>
        <v>108.9</v>
      </c>
      <c r="AO36" s="14">
        <f t="shared" si="26"/>
        <v>108.9</v>
      </c>
      <c r="AP36" s="14"/>
      <c r="AQ36" s="14"/>
      <c r="AR36" s="14"/>
      <c r="AS36" s="14"/>
      <c r="AT36" s="14">
        <f t="shared" si="27"/>
        <v>108.9</v>
      </c>
      <c r="AU36" s="14">
        <f t="shared" si="27"/>
        <v>108.9</v>
      </c>
      <c r="AV36" s="14"/>
      <c r="AW36" s="14"/>
      <c r="AX36" s="14"/>
      <c r="AY36" s="14"/>
      <c r="AZ36" s="14">
        <f t="shared" si="28"/>
        <v>108.9</v>
      </c>
      <c r="BA36" s="19">
        <f t="shared" si="28"/>
        <v>108.9</v>
      </c>
      <c r="BB36" s="450"/>
      <c r="BC36" s="450"/>
      <c r="BD36" s="450"/>
      <c r="BE36" s="450"/>
      <c r="BF36" s="18">
        <f t="shared" si="29"/>
        <v>108.9</v>
      </c>
      <c r="BG36" s="14">
        <f t="shared" si="29"/>
        <v>108.9</v>
      </c>
      <c r="BH36" s="14"/>
      <c r="BI36" s="14"/>
      <c r="BJ36" s="14"/>
      <c r="BK36" s="14"/>
      <c r="BL36" s="14">
        <f t="shared" si="30"/>
        <v>108.9</v>
      </c>
      <c r="BM36" s="14">
        <f t="shared" si="30"/>
        <v>108.9</v>
      </c>
      <c r="BN36" s="14"/>
      <c r="BO36" s="14"/>
      <c r="BP36" s="14"/>
      <c r="BQ36" s="14"/>
      <c r="BR36" s="14">
        <f t="shared" si="31"/>
        <v>108.9</v>
      </c>
      <c r="BS36" s="19">
        <f t="shared" si="31"/>
        <v>108.9</v>
      </c>
      <c r="BT36" s="450"/>
      <c r="BU36" s="450"/>
      <c r="BV36" s="18">
        <f t="shared" si="32"/>
        <v>108.9</v>
      </c>
      <c r="BW36" s="14">
        <f t="shared" si="32"/>
        <v>108.9</v>
      </c>
      <c r="BX36" s="14">
        <f t="shared" si="32"/>
        <v>108.9</v>
      </c>
      <c r="BY36" s="14">
        <f t="shared" si="32"/>
        <v>108.9</v>
      </c>
      <c r="BZ36" s="14">
        <f t="shared" si="32"/>
        <v>108.9</v>
      </c>
      <c r="CA36" s="19">
        <f t="shared" si="32"/>
        <v>108.9</v>
      </c>
      <c r="CB36" s="18">
        <f t="shared" si="32"/>
        <v>108.9</v>
      </c>
      <c r="CC36" s="14">
        <f t="shared" si="32"/>
        <v>108.9</v>
      </c>
      <c r="CD36" s="14">
        <f t="shared" si="32"/>
        <v>108.9</v>
      </c>
      <c r="CE36" s="14">
        <f t="shared" si="32"/>
        <v>108.9</v>
      </c>
      <c r="CF36" s="14">
        <f t="shared" si="32"/>
        <v>108.9</v>
      </c>
      <c r="CG36" s="19">
        <f t="shared" si="32"/>
        <v>108.9</v>
      </c>
      <c r="CH36" s="18">
        <f t="shared" si="32"/>
        <v>108.9</v>
      </c>
      <c r="CI36" s="14">
        <f t="shared" si="32"/>
        <v>108.9</v>
      </c>
      <c r="CJ36" s="14">
        <f t="shared" si="32"/>
        <v>108.9</v>
      </c>
      <c r="CK36" s="14">
        <f t="shared" si="32"/>
        <v>108.9</v>
      </c>
      <c r="CL36" s="14">
        <f t="shared" si="32"/>
        <v>108.9</v>
      </c>
      <c r="CM36" s="19">
        <f t="shared" si="32"/>
        <v>108.9</v>
      </c>
    </row>
    <row r="37" spans="1:91" ht="16.5" hidden="1" thickBot="1">
      <c r="A37" s="16" t="s">
        <v>589</v>
      </c>
      <c r="B37" s="17" t="s">
        <v>1110</v>
      </c>
      <c r="C37" s="71">
        <v>14.9</v>
      </c>
      <c r="D37" s="18">
        <f t="shared" si="23"/>
        <v>6.9</v>
      </c>
      <c r="E37" s="14">
        <f t="shared" si="23"/>
        <v>6.9</v>
      </c>
      <c r="F37" s="14">
        <f t="shared" si="23"/>
        <v>6.9</v>
      </c>
      <c r="G37" s="14">
        <f t="shared" si="23"/>
        <v>6.9</v>
      </c>
      <c r="H37" s="14">
        <f t="shared" si="23"/>
        <v>6.9</v>
      </c>
      <c r="I37" s="19">
        <f t="shared" si="23"/>
        <v>6.9</v>
      </c>
      <c r="J37" s="18">
        <f t="shared" si="23"/>
        <v>6.9</v>
      </c>
      <c r="K37" s="14">
        <f t="shared" si="23"/>
        <v>6.9</v>
      </c>
      <c r="L37" s="14">
        <f t="shared" si="23"/>
        <v>6.9</v>
      </c>
      <c r="M37" s="14">
        <f t="shared" si="23"/>
        <v>6.9</v>
      </c>
      <c r="N37" s="14">
        <f t="shared" si="23"/>
        <v>6.9</v>
      </c>
      <c r="O37" s="19">
        <f t="shared" si="23"/>
        <v>6.9</v>
      </c>
      <c r="P37" s="18">
        <f t="shared" si="23"/>
        <v>6.9</v>
      </c>
      <c r="Q37" s="14">
        <f t="shared" si="23"/>
        <v>6.9</v>
      </c>
      <c r="R37" s="14">
        <f t="shared" si="23"/>
        <v>0</v>
      </c>
      <c r="S37" s="14">
        <f t="shared" si="23"/>
        <v>0</v>
      </c>
      <c r="T37" s="14">
        <f t="shared" si="23"/>
        <v>0</v>
      </c>
      <c r="U37" s="19">
        <f t="shared" si="23"/>
        <v>0</v>
      </c>
      <c r="V37" s="18">
        <f t="shared" si="23"/>
        <v>0</v>
      </c>
      <c r="W37" s="14">
        <f t="shared" si="23"/>
        <v>0</v>
      </c>
      <c r="X37" s="14"/>
      <c r="Y37" s="14"/>
      <c r="Z37" s="14"/>
      <c r="AA37" s="14"/>
      <c r="AB37" s="14">
        <f t="shared" si="24"/>
        <v>0</v>
      </c>
      <c r="AC37" s="14">
        <f t="shared" si="24"/>
        <v>0</v>
      </c>
      <c r="AD37" s="14"/>
      <c r="AE37" s="14"/>
      <c r="AF37" s="14"/>
      <c r="AG37" s="14"/>
      <c r="AH37" s="14">
        <f t="shared" si="25"/>
        <v>0</v>
      </c>
      <c r="AI37" s="19">
        <f t="shared" si="25"/>
        <v>0</v>
      </c>
      <c r="AJ37" s="450"/>
      <c r="AK37" s="450"/>
      <c r="AL37" s="450"/>
      <c r="AM37" s="450"/>
      <c r="AN37" s="18">
        <f t="shared" si="26"/>
        <v>0</v>
      </c>
      <c r="AO37" s="14">
        <f t="shared" si="26"/>
        <v>0</v>
      </c>
      <c r="AP37" s="14"/>
      <c r="AQ37" s="14"/>
      <c r="AR37" s="14"/>
      <c r="AS37" s="14"/>
      <c r="AT37" s="14">
        <f t="shared" si="27"/>
        <v>0</v>
      </c>
      <c r="AU37" s="14">
        <f t="shared" si="27"/>
        <v>0</v>
      </c>
      <c r="AV37" s="14"/>
      <c r="AW37" s="14"/>
      <c r="AX37" s="14"/>
      <c r="AY37" s="14"/>
      <c r="AZ37" s="14">
        <f t="shared" si="28"/>
        <v>0</v>
      </c>
      <c r="BA37" s="19">
        <f t="shared" si="28"/>
        <v>0</v>
      </c>
      <c r="BB37" s="450"/>
      <c r="BC37" s="450"/>
      <c r="BD37" s="450"/>
      <c r="BE37" s="450"/>
      <c r="BF37" s="18">
        <f t="shared" si="29"/>
        <v>0</v>
      </c>
      <c r="BG37" s="14">
        <f t="shared" si="29"/>
        <v>0</v>
      </c>
      <c r="BH37" s="14"/>
      <c r="BI37" s="14"/>
      <c r="BJ37" s="14"/>
      <c r="BK37" s="14"/>
      <c r="BL37" s="14">
        <f t="shared" si="30"/>
        <v>0</v>
      </c>
      <c r="BM37" s="14">
        <f t="shared" si="30"/>
        <v>0</v>
      </c>
      <c r="BN37" s="14"/>
      <c r="BO37" s="14"/>
      <c r="BP37" s="14"/>
      <c r="BQ37" s="14"/>
      <c r="BR37" s="14">
        <f t="shared" si="31"/>
        <v>0</v>
      </c>
      <c r="BS37" s="19">
        <f t="shared" si="31"/>
        <v>0</v>
      </c>
      <c r="BT37" s="450"/>
      <c r="BU37" s="450"/>
      <c r="BV37" s="18">
        <f t="shared" si="32"/>
        <v>0</v>
      </c>
      <c r="BW37" s="14">
        <f t="shared" si="32"/>
        <v>0</v>
      </c>
      <c r="BX37" s="14">
        <f t="shared" si="32"/>
        <v>0</v>
      </c>
      <c r="BY37" s="14">
        <f t="shared" si="32"/>
        <v>0</v>
      </c>
      <c r="BZ37" s="14">
        <f t="shared" si="32"/>
        <v>0</v>
      </c>
      <c r="CA37" s="19">
        <f t="shared" si="32"/>
        <v>0</v>
      </c>
      <c r="CB37" s="18">
        <f t="shared" si="32"/>
        <v>0</v>
      </c>
      <c r="CC37" s="14">
        <f t="shared" si="32"/>
        <v>0</v>
      </c>
      <c r="CD37" s="14">
        <f t="shared" si="32"/>
        <v>0</v>
      </c>
      <c r="CE37" s="14">
        <f t="shared" si="32"/>
        <v>0</v>
      </c>
      <c r="CF37" s="14">
        <f t="shared" si="32"/>
        <v>0</v>
      </c>
      <c r="CG37" s="19">
        <f t="shared" si="32"/>
        <v>0</v>
      </c>
      <c r="CH37" s="18">
        <f t="shared" si="32"/>
        <v>0</v>
      </c>
      <c r="CI37" s="14">
        <f t="shared" si="32"/>
        <v>0</v>
      </c>
      <c r="CJ37" s="14">
        <f t="shared" si="32"/>
        <v>0</v>
      </c>
      <c r="CK37" s="14">
        <f t="shared" si="32"/>
        <v>0</v>
      </c>
      <c r="CL37" s="14">
        <f t="shared" si="32"/>
        <v>0</v>
      </c>
      <c r="CM37" s="19">
        <f t="shared" si="32"/>
        <v>0</v>
      </c>
    </row>
    <row r="38" spans="1:91" ht="32.25" hidden="1" thickBot="1">
      <c r="A38" s="16" t="s">
        <v>1111</v>
      </c>
      <c r="B38" s="17" t="s">
        <v>1112</v>
      </c>
      <c r="C38" s="71">
        <v>14.9</v>
      </c>
      <c r="D38" s="18">
        <f t="shared" si="23"/>
        <v>0</v>
      </c>
      <c r="E38" s="14">
        <f t="shared" si="23"/>
        <v>0</v>
      </c>
      <c r="F38" s="14">
        <f t="shared" si="23"/>
        <v>0</v>
      </c>
      <c r="G38" s="14">
        <f t="shared" si="23"/>
        <v>0</v>
      </c>
      <c r="H38" s="14">
        <f t="shared" si="23"/>
        <v>0</v>
      </c>
      <c r="I38" s="19">
        <f t="shared" si="23"/>
        <v>0</v>
      </c>
      <c r="J38" s="18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3"/>
        <v>0</v>
      </c>
      <c r="N38" s="14">
        <f t="shared" si="23"/>
        <v>0</v>
      </c>
      <c r="O38" s="19">
        <f t="shared" si="23"/>
        <v>0</v>
      </c>
      <c r="P38" s="18">
        <f t="shared" si="23"/>
        <v>0</v>
      </c>
      <c r="Q38" s="14">
        <f t="shared" si="23"/>
        <v>0</v>
      </c>
      <c r="R38" s="14">
        <f t="shared" si="23"/>
        <v>6.9</v>
      </c>
      <c r="S38" s="14">
        <f t="shared" si="23"/>
        <v>6.9</v>
      </c>
      <c r="T38" s="14">
        <f t="shared" si="23"/>
        <v>6.9</v>
      </c>
      <c r="U38" s="19">
        <f t="shared" si="23"/>
        <v>6.9</v>
      </c>
      <c r="V38" s="18">
        <f t="shared" si="23"/>
        <v>6.9</v>
      </c>
      <c r="W38" s="14">
        <f t="shared" si="23"/>
        <v>6.9</v>
      </c>
      <c r="X38" s="14"/>
      <c r="Y38" s="14"/>
      <c r="Z38" s="14"/>
      <c r="AA38" s="14"/>
      <c r="AB38" s="14">
        <f t="shared" si="24"/>
        <v>6.9</v>
      </c>
      <c r="AC38" s="14">
        <f t="shared" si="24"/>
        <v>6.9</v>
      </c>
      <c r="AD38" s="14"/>
      <c r="AE38" s="14"/>
      <c r="AF38" s="14"/>
      <c r="AG38" s="14"/>
      <c r="AH38" s="14">
        <f t="shared" si="25"/>
        <v>6.9</v>
      </c>
      <c r="AI38" s="19">
        <f t="shared" si="25"/>
        <v>6.9</v>
      </c>
      <c r="AJ38" s="450"/>
      <c r="AK38" s="450"/>
      <c r="AL38" s="450"/>
      <c r="AM38" s="450"/>
      <c r="AN38" s="18">
        <f t="shared" si="26"/>
        <v>6.9</v>
      </c>
      <c r="AO38" s="14">
        <f t="shared" si="26"/>
        <v>6.9</v>
      </c>
      <c r="AP38" s="14"/>
      <c r="AQ38" s="14"/>
      <c r="AR38" s="14"/>
      <c r="AS38" s="14"/>
      <c r="AT38" s="14">
        <f t="shared" si="27"/>
        <v>6.9</v>
      </c>
      <c r="AU38" s="14">
        <f t="shared" si="27"/>
        <v>6.9</v>
      </c>
      <c r="AV38" s="14"/>
      <c r="AW38" s="14"/>
      <c r="AX38" s="14"/>
      <c r="AY38" s="14"/>
      <c r="AZ38" s="14">
        <f t="shared" si="28"/>
        <v>6.9</v>
      </c>
      <c r="BA38" s="19">
        <f t="shared" si="28"/>
        <v>6.9</v>
      </c>
      <c r="BB38" s="450"/>
      <c r="BC38" s="450"/>
      <c r="BD38" s="450"/>
      <c r="BE38" s="450"/>
      <c r="BF38" s="18">
        <f t="shared" si="29"/>
        <v>0</v>
      </c>
      <c r="BG38" s="14">
        <f t="shared" si="29"/>
        <v>0</v>
      </c>
      <c r="BH38" s="14"/>
      <c r="BI38" s="14"/>
      <c r="BJ38" s="14"/>
      <c r="BK38" s="14"/>
      <c r="BL38" s="14">
        <f t="shared" si="30"/>
        <v>0</v>
      </c>
      <c r="BM38" s="14">
        <f t="shared" si="30"/>
        <v>0</v>
      </c>
      <c r="BN38" s="14"/>
      <c r="BO38" s="14"/>
      <c r="BP38" s="14"/>
      <c r="BQ38" s="14"/>
      <c r="BR38" s="14">
        <f t="shared" si="31"/>
        <v>0</v>
      </c>
      <c r="BS38" s="19">
        <f t="shared" si="31"/>
        <v>0</v>
      </c>
      <c r="BT38" s="450"/>
      <c r="BU38" s="450"/>
      <c r="BV38" s="18">
        <f t="shared" si="32"/>
        <v>0</v>
      </c>
      <c r="BW38" s="14">
        <f t="shared" si="32"/>
        <v>0</v>
      </c>
      <c r="BX38" s="14">
        <f t="shared" si="32"/>
        <v>0</v>
      </c>
      <c r="BY38" s="14">
        <f t="shared" si="32"/>
        <v>0</v>
      </c>
      <c r="BZ38" s="14">
        <f t="shared" si="32"/>
        <v>0</v>
      </c>
      <c r="CA38" s="19">
        <f t="shared" si="32"/>
        <v>0</v>
      </c>
      <c r="CB38" s="18">
        <f t="shared" si="32"/>
        <v>0</v>
      </c>
      <c r="CC38" s="14">
        <f t="shared" si="32"/>
        <v>0</v>
      </c>
      <c r="CD38" s="14">
        <f t="shared" si="32"/>
        <v>0</v>
      </c>
      <c r="CE38" s="14">
        <f t="shared" si="32"/>
        <v>0</v>
      </c>
      <c r="CF38" s="14">
        <f t="shared" si="32"/>
        <v>0</v>
      </c>
      <c r="CG38" s="19">
        <f t="shared" si="32"/>
        <v>0</v>
      </c>
      <c r="CH38" s="18">
        <f t="shared" si="32"/>
        <v>0</v>
      </c>
      <c r="CI38" s="14">
        <f t="shared" si="32"/>
        <v>0</v>
      </c>
      <c r="CJ38" s="14">
        <f t="shared" si="32"/>
        <v>0</v>
      </c>
      <c r="CK38" s="14">
        <f t="shared" si="32"/>
        <v>0</v>
      </c>
      <c r="CL38" s="14">
        <f t="shared" si="32"/>
        <v>0</v>
      </c>
      <c r="CM38" s="19">
        <f t="shared" si="32"/>
        <v>0</v>
      </c>
    </row>
    <row r="39" spans="1:91" ht="16.5" hidden="1" thickBot="1">
      <c r="A39" s="16" t="s">
        <v>2379</v>
      </c>
      <c r="B39" s="17" t="s">
        <v>1113</v>
      </c>
      <c r="C39" s="71">
        <v>210.1</v>
      </c>
      <c r="D39" s="18">
        <f aca="true" t="shared" si="33" ref="D39:W41">ROUND(D17*0.1+D17,1)</f>
        <v>0</v>
      </c>
      <c r="E39" s="14">
        <f t="shared" si="33"/>
        <v>0</v>
      </c>
      <c r="F39" s="14">
        <f t="shared" si="33"/>
        <v>0</v>
      </c>
      <c r="G39" s="14">
        <f t="shared" si="33"/>
        <v>0</v>
      </c>
      <c r="H39" s="14">
        <f t="shared" si="33"/>
        <v>0</v>
      </c>
      <c r="I39" s="19">
        <f t="shared" si="33"/>
        <v>0</v>
      </c>
      <c r="J39" s="18">
        <f t="shared" si="33"/>
        <v>0</v>
      </c>
      <c r="K39" s="14">
        <f t="shared" si="33"/>
        <v>0</v>
      </c>
      <c r="L39" s="14">
        <f t="shared" si="33"/>
        <v>0</v>
      </c>
      <c r="M39" s="14">
        <f t="shared" si="33"/>
        <v>0</v>
      </c>
      <c r="N39" s="14">
        <f t="shared" si="33"/>
        <v>130.9</v>
      </c>
      <c r="O39" s="19">
        <f t="shared" si="33"/>
        <v>0</v>
      </c>
      <c r="P39" s="18">
        <f t="shared" si="33"/>
        <v>130.9</v>
      </c>
      <c r="Q39" s="14">
        <f t="shared" si="33"/>
        <v>0</v>
      </c>
      <c r="R39" s="14">
        <f t="shared" si="33"/>
        <v>130.9</v>
      </c>
      <c r="S39" s="14">
        <f t="shared" si="33"/>
        <v>0</v>
      </c>
      <c r="T39" s="14">
        <f t="shared" si="33"/>
        <v>130.9</v>
      </c>
      <c r="U39" s="19">
        <f t="shared" si="33"/>
        <v>130.9</v>
      </c>
      <c r="V39" s="18">
        <f t="shared" si="33"/>
        <v>130.9</v>
      </c>
      <c r="W39" s="14">
        <f t="shared" si="33"/>
        <v>130.9</v>
      </c>
      <c r="X39" s="14"/>
      <c r="Y39" s="14"/>
      <c r="Z39" s="14"/>
      <c r="AA39" s="14"/>
      <c r="AB39" s="14">
        <f aca="true" t="shared" si="34" ref="AB39:AC41">ROUND(AB17*0.1+AB17,1)</f>
        <v>130.9</v>
      </c>
      <c r="AC39" s="14">
        <f t="shared" si="34"/>
        <v>130.9</v>
      </c>
      <c r="AD39" s="14"/>
      <c r="AE39" s="14"/>
      <c r="AF39" s="14"/>
      <c r="AG39" s="14"/>
      <c r="AH39" s="14">
        <f aca="true" t="shared" si="35" ref="AH39:AI41">ROUND(AH17*0.1+AH17,1)</f>
        <v>130.9</v>
      </c>
      <c r="AI39" s="19">
        <f t="shared" si="35"/>
        <v>130.9</v>
      </c>
      <c r="AJ39" s="450"/>
      <c r="AK39" s="450"/>
      <c r="AL39" s="450"/>
      <c r="AM39" s="450"/>
      <c r="AN39" s="18">
        <f aca="true" t="shared" si="36" ref="AN39:AO41">ROUND(AN17*0.1+AN17,1)</f>
        <v>130.9</v>
      </c>
      <c r="AO39" s="14">
        <f t="shared" si="36"/>
        <v>130.9</v>
      </c>
      <c r="AP39" s="14"/>
      <c r="AQ39" s="14"/>
      <c r="AR39" s="14"/>
      <c r="AS39" s="14"/>
      <c r="AT39" s="14">
        <f aca="true" t="shared" si="37" ref="AT39:AU41">ROUND(AT17*0.1+AT17,1)</f>
        <v>130.9</v>
      </c>
      <c r="AU39" s="14">
        <f t="shared" si="37"/>
        <v>130.9</v>
      </c>
      <c r="AV39" s="14"/>
      <c r="AW39" s="14"/>
      <c r="AX39" s="14"/>
      <c r="AY39" s="14"/>
      <c r="AZ39" s="14">
        <f aca="true" t="shared" si="38" ref="AZ39:BA41">ROUND(AZ17*0.1+AZ17,1)</f>
        <v>130.9</v>
      </c>
      <c r="BA39" s="19">
        <f t="shared" si="38"/>
        <v>130.9</v>
      </c>
      <c r="BB39" s="450"/>
      <c r="BC39" s="450"/>
      <c r="BD39" s="450"/>
      <c r="BE39" s="450"/>
      <c r="BF39" s="18">
        <f aca="true" t="shared" si="39" ref="BF39:BG41">ROUND(BF17*0.1+BF17,1)</f>
        <v>130.9</v>
      </c>
      <c r="BG39" s="14">
        <f t="shared" si="39"/>
        <v>130.9</v>
      </c>
      <c r="BH39" s="14"/>
      <c r="BI39" s="14"/>
      <c r="BJ39" s="14"/>
      <c r="BK39" s="14"/>
      <c r="BL39" s="14">
        <f aca="true" t="shared" si="40" ref="BL39:BM41">ROUND(BL17*0.1+BL17,1)</f>
        <v>130.9</v>
      </c>
      <c r="BM39" s="14">
        <f t="shared" si="40"/>
        <v>130.9</v>
      </c>
      <c r="BN39" s="14"/>
      <c r="BO39" s="14"/>
      <c r="BP39" s="14"/>
      <c r="BQ39" s="14"/>
      <c r="BR39" s="14">
        <f aca="true" t="shared" si="41" ref="BR39:BS41">ROUND(BR17*0.1+BR17,1)</f>
        <v>130.9</v>
      </c>
      <c r="BS39" s="19">
        <f t="shared" si="41"/>
        <v>130.9</v>
      </c>
      <c r="BT39" s="450"/>
      <c r="BU39" s="450"/>
      <c r="BV39" s="18">
        <f aca="true" t="shared" si="42" ref="BV39:CM41">ROUND(BV17*0.1+BV17,1)</f>
        <v>130.9</v>
      </c>
      <c r="BW39" s="14">
        <f t="shared" si="42"/>
        <v>130.9</v>
      </c>
      <c r="BX39" s="14">
        <f t="shared" si="42"/>
        <v>130.9</v>
      </c>
      <c r="BY39" s="14">
        <f t="shared" si="42"/>
        <v>130.9</v>
      </c>
      <c r="BZ39" s="14">
        <f t="shared" si="42"/>
        <v>130.9</v>
      </c>
      <c r="CA39" s="19">
        <f t="shared" si="42"/>
        <v>130.9</v>
      </c>
      <c r="CB39" s="18">
        <f t="shared" si="42"/>
        <v>130.9</v>
      </c>
      <c r="CC39" s="14">
        <f t="shared" si="42"/>
        <v>130.9</v>
      </c>
      <c r="CD39" s="14">
        <f t="shared" si="42"/>
        <v>130.9</v>
      </c>
      <c r="CE39" s="14">
        <f t="shared" si="42"/>
        <v>130.9</v>
      </c>
      <c r="CF39" s="14">
        <f t="shared" si="42"/>
        <v>130.9</v>
      </c>
      <c r="CG39" s="19">
        <f t="shared" si="42"/>
        <v>130.9</v>
      </c>
      <c r="CH39" s="18">
        <f t="shared" si="42"/>
        <v>130.9</v>
      </c>
      <c r="CI39" s="14">
        <f t="shared" si="42"/>
        <v>130.9</v>
      </c>
      <c r="CJ39" s="14">
        <f t="shared" si="42"/>
        <v>130.9</v>
      </c>
      <c r="CK39" s="14">
        <f t="shared" si="42"/>
        <v>130.9</v>
      </c>
      <c r="CL39" s="14">
        <f t="shared" si="42"/>
        <v>130.9</v>
      </c>
      <c r="CM39" s="19">
        <f t="shared" si="42"/>
        <v>130.9</v>
      </c>
    </row>
    <row r="40" spans="1:91" ht="48" hidden="1" thickBot="1">
      <c r="A40" s="16" t="s">
        <v>1644</v>
      </c>
      <c r="B40" s="17" t="s">
        <v>1114</v>
      </c>
      <c r="C40" s="71">
        <v>121</v>
      </c>
      <c r="D40" s="18">
        <f t="shared" si="33"/>
        <v>0</v>
      </c>
      <c r="E40" s="14">
        <f t="shared" si="33"/>
        <v>0</v>
      </c>
      <c r="F40" s="14">
        <f t="shared" si="33"/>
        <v>0</v>
      </c>
      <c r="G40" s="14">
        <f t="shared" si="33"/>
        <v>0</v>
      </c>
      <c r="H40" s="14">
        <f t="shared" si="33"/>
        <v>0</v>
      </c>
      <c r="I40" s="19">
        <f t="shared" si="33"/>
        <v>0</v>
      </c>
      <c r="J40" s="18">
        <f t="shared" si="33"/>
        <v>0</v>
      </c>
      <c r="K40" s="14">
        <f t="shared" si="33"/>
        <v>382.4</v>
      </c>
      <c r="L40" s="14">
        <f t="shared" si="33"/>
        <v>0</v>
      </c>
      <c r="M40" s="14">
        <f t="shared" si="33"/>
        <v>382.4</v>
      </c>
      <c r="N40" s="14">
        <f t="shared" si="33"/>
        <v>0</v>
      </c>
      <c r="O40" s="19">
        <f t="shared" si="33"/>
        <v>382.4</v>
      </c>
      <c r="P40" s="18">
        <f t="shared" si="33"/>
        <v>0</v>
      </c>
      <c r="Q40" s="14">
        <f t="shared" si="33"/>
        <v>382.4</v>
      </c>
      <c r="R40" s="14">
        <f t="shared" si="33"/>
        <v>0</v>
      </c>
      <c r="S40" s="14">
        <f t="shared" si="33"/>
        <v>382.4</v>
      </c>
      <c r="T40" s="14">
        <f t="shared" si="33"/>
        <v>0</v>
      </c>
      <c r="U40" s="19">
        <f t="shared" si="33"/>
        <v>382.4</v>
      </c>
      <c r="V40" s="18">
        <f t="shared" si="33"/>
        <v>0</v>
      </c>
      <c r="W40" s="14">
        <f t="shared" si="33"/>
        <v>382.4</v>
      </c>
      <c r="X40" s="14"/>
      <c r="Y40" s="14"/>
      <c r="Z40" s="14"/>
      <c r="AA40" s="14"/>
      <c r="AB40" s="14">
        <f t="shared" si="34"/>
        <v>0</v>
      </c>
      <c r="AC40" s="14">
        <f t="shared" si="34"/>
        <v>382.4</v>
      </c>
      <c r="AD40" s="14"/>
      <c r="AE40" s="14"/>
      <c r="AF40" s="14"/>
      <c r="AG40" s="14"/>
      <c r="AH40" s="14">
        <f t="shared" si="35"/>
        <v>0</v>
      </c>
      <c r="AI40" s="19">
        <f t="shared" si="35"/>
        <v>382.4</v>
      </c>
      <c r="AJ40" s="450"/>
      <c r="AK40" s="450"/>
      <c r="AL40" s="450"/>
      <c r="AM40" s="450"/>
      <c r="AN40" s="18">
        <f t="shared" si="36"/>
        <v>0</v>
      </c>
      <c r="AO40" s="14">
        <f t="shared" si="36"/>
        <v>382.4</v>
      </c>
      <c r="AP40" s="14"/>
      <c r="AQ40" s="14"/>
      <c r="AR40" s="14"/>
      <c r="AS40" s="14"/>
      <c r="AT40" s="14">
        <f t="shared" si="37"/>
        <v>0</v>
      </c>
      <c r="AU40" s="14">
        <f t="shared" si="37"/>
        <v>382.4</v>
      </c>
      <c r="AV40" s="14"/>
      <c r="AW40" s="14"/>
      <c r="AX40" s="14"/>
      <c r="AY40" s="14"/>
      <c r="AZ40" s="14">
        <f t="shared" si="38"/>
        <v>0</v>
      </c>
      <c r="BA40" s="19">
        <f t="shared" si="38"/>
        <v>0</v>
      </c>
      <c r="BB40" s="450"/>
      <c r="BC40" s="450"/>
      <c r="BD40" s="450"/>
      <c r="BE40" s="450"/>
      <c r="BF40" s="18">
        <f t="shared" si="39"/>
        <v>0</v>
      </c>
      <c r="BG40" s="14">
        <f t="shared" si="39"/>
        <v>0</v>
      </c>
      <c r="BH40" s="14"/>
      <c r="BI40" s="14"/>
      <c r="BJ40" s="14"/>
      <c r="BK40" s="14"/>
      <c r="BL40" s="14">
        <f t="shared" si="40"/>
        <v>0</v>
      </c>
      <c r="BM40" s="14">
        <f t="shared" si="40"/>
        <v>0</v>
      </c>
      <c r="BN40" s="14"/>
      <c r="BO40" s="14"/>
      <c r="BP40" s="14"/>
      <c r="BQ40" s="14"/>
      <c r="BR40" s="14">
        <f t="shared" si="41"/>
        <v>0</v>
      </c>
      <c r="BS40" s="19">
        <f t="shared" si="41"/>
        <v>0</v>
      </c>
      <c r="BT40" s="450"/>
      <c r="BU40" s="450"/>
      <c r="BV40" s="18">
        <f t="shared" si="42"/>
        <v>0</v>
      </c>
      <c r="BW40" s="14">
        <f t="shared" si="42"/>
        <v>0</v>
      </c>
      <c r="BX40" s="14">
        <f t="shared" si="42"/>
        <v>0</v>
      </c>
      <c r="BY40" s="14">
        <f t="shared" si="42"/>
        <v>0</v>
      </c>
      <c r="BZ40" s="14">
        <f t="shared" si="42"/>
        <v>0</v>
      </c>
      <c r="CA40" s="19">
        <f t="shared" si="42"/>
        <v>0</v>
      </c>
      <c r="CB40" s="18">
        <f t="shared" si="42"/>
        <v>0</v>
      </c>
      <c r="CC40" s="14">
        <f t="shared" si="42"/>
        <v>0</v>
      </c>
      <c r="CD40" s="14">
        <f t="shared" si="42"/>
        <v>0</v>
      </c>
      <c r="CE40" s="14">
        <f t="shared" si="42"/>
        <v>0</v>
      </c>
      <c r="CF40" s="14">
        <f t="shared" si="42"/>
        <v>0</v>
      </c>
      <c r="CG40" s="19">
        <f t="shared" si="42"/>
        <v>0</v>
      </c>
      <c r="CH40" s="18">
        <f t="shared" si="42"/>
        <v>0</v>
      </c>
      <c r="CI40" s="14">
        <f t="shared" si="42"/>
        <v>0</v>
      </c>
      <c r="CJ40" s="14">
        <f t="shared" si="42"/>
        <v>0</v>
      </c>
      <c r="CK40" s="14">
        <f t="shared" si="42"/>
        <v>0</v>
      </c>
      <c r="CL40" s="14">
        <f t="shared" si="42"/>
        <v>0</v>
      </c>
      <c r="CM40" s="19">
        <f t="shared" si="42"/>
        <v>0</v>
      </c>
    </row>
    <row r="41" spans="1:91" ht="16.5" hidden="1" thickBot="1">
      <c r="A41" s="16" t="s">
        <v>590</v>
      </c>
      <c r="B41" s="17" t="s">
        <v>591</v>
      </c>
      <c r="C41" s="71">
        <v>130.9</v>
      </c>
      <c r="D41" s="18">
        <f t="shared" si="33"/>
        <v>121.8</v>
      </c>
      <c r="E41" s="14">
        <f t="shared" si="33"/>
        <v>121.8</v>
      </c>
      <c r="F41" s="14">
        <f t="shared" si="33"/>
        <v>121.8</v>
      </c>
      <c r="G41" s="14">
        <f t="shared" si="33"/>
        <v>121.8</v>
      </c>
      <c r="H41" s="14">
        <f t="shared" si="33"/>
        <v>121.8</v>
      </c>
      <c r="I41" s="19">
        <f t="shared" si="33"/>
        <v>121.8</v>
      </c>
      <c r="J41" s="18">
        <f t="shared" si="33"/>
        <v>121.8</v>
      </c>
      <c r="K41" s="14">
        <f t="shared" si="33"/>
        <v>121.8</v>
      </c>
      <c r="L41" s="14">
        <f t="shared" si="33"/>
        <v>121.8</v>
      </c>
      <c r="M41" s="14">
        <f t="shared" si="33"/>
        <v>121.8</v>
      </c>
      <c r="N41" s="14">
        <f t="shared" si="33"/>
        <v>121.8</v>
      </c>
      <c r="O41" s="19">
        <f t="shared" si="33"/>
        <v>121.8</v>
      </c>
      <c r="P41" s="18">
        <f t="shared" si="33"/>
        <v>121.8</v>
      </c>
      <c r="Q41" s="14">
        <f t="shared" si="33"/>
        <v>121.8</v>
      </c>
      <c r="R41" s="14">
        <f t="shared" si="33"/>
        <v>121.8</v>
      </c>
      <c r="S41" s="14">
        <f t="shared" si="33"/>
        <v>121.8</v>
      </c>
      <c r="T41" s="14">
        <f t="shared" si="33"/>
        <v>121.8</v>
      </c>
      <c r="U41" s="19">
        <f t="shared" si="33"/>
        <v>121.8</v>
      </c>
      <c r="V41" s="18">
        <f t="shared" si="33"/>
        <v>121.8</v>
      </c>
      <c r="W41" s="14">
        <f t="shared" si="33"/>
        <v>121.8</v>
      </c>
      <c r="X41" s="14"/>
      <c r="Y41" s="14"/>
      <c r="Z41" s="14"/>
      <c r="AA41" s="14"/>
      <c r="AB41" s="14">
        <f t="shared" si="34"/>
        <v>121.8</v>
      </c>
      <c r="AC41" s="14">
        <f t="shared" si="34"/>
        <v>121.8</v>
      </c>
      <c r="AD41" s="14"/>
      <c r="AE41" s="14"/>
      <c r="AF41" s="14"/>
      <c r="AG41" s="14"/>
      <c r="AH41" s="14">
        <f t="shared" si="35"/>
        <v>121.8</v>
      </c>
      <c r="AI41" s="19">
        <f t="shared" si="35"/>
        <v>121.8</v>
      </c>
      <c r="AJ41" s="450"/>
      <c r="AK41" s="450"/>
      <c r="AL41" s="450"/>
      <c r="AM41" s="450"/>
      <c r="AN41" s="18">
        <f t="shared" si="36"/>
        <v>121.8</v>
      </c>
      <c r="AO41" s="14">
        <f t="shared" si="36"/>
        <v>121.8</v>
      </c>
      <c r="AP41" s="14"/>
      <c r="AQ41" s="14"/>
      <c r="AR41" s="14"/>
      <c r="AS41" s="14"/>
      <c r="AT41" s="14">
        <f t="shared" si="37"/>
        <v>121.8</v>
      </c>
      <c r="AU41" s="14">
        <f t="shared" si="37"/>
        <v>121.8</v>
      </c>
      <c r="AV41" s="14"/>
      <c r="AW41" s="14"/>
      <c r="AX41" s="14"/>
      <c r="AY41" s="14"/>
      <c r="AZ41" s="14">
        <f t="shared" si="38"/>
        <v>121.8</v>
      </c>
      <c r="BA41" s="19">
        <f t="shared" si="38"/>
        <v>121.8</v>
      </c>
      <c r="BB41" s="450"/>
      <c r="BC41" s="450"/>
      <c r="BD41" s="450"/>
      <c r="BE41" s="450"/>
      <c r="BF41" s="18">
        <f t="shared" si="39"/>
        <v>121.8</v>
      </c>
      <c r="BG41" s="14">
        <f t="shared" si="39"/>
        <v>121.8</v>
      </c>
      <c r="BH41" s="14"/>
      <c r="BI41" s="14"/>
      <c r="BJ41" s="14"/>
      <c r="BK41" s="14"/>
      <c r="BL41" s="14">
        <f t="shared" si="40"/>
        <v>121.8</v>
      </c>
      <c r="BM41" s="14">
        <f t="shared" si="40"/>
        <v>121.8</v>
      </c>
      <c r="BN41" s="14"/>
      <c r="BO41" s="14"/>
      <c r="BP41" s="14"/>
      <c r="BQ41" s="14"/>
      <c r="BR41" s="14">
        <f t="shared" si="41"/>
        <v>121.8</v>
      </c>
      <c r="BS41" s="19">
        <f t="shared" si="41"/>
        <v>121.8</v>
      </c>
      <c r="BT41" s="450"/>
      <c r="BU41" s="450"/>
      <c r="BV41" s="18">
        <f t="shared" si="42"/>
        <v>121.8</v>
      </c>
      <c r="BW41" s="14">
        <f t="shared" si="42"/>
        <v>121.8</v>
      </c>
      <c r="BX41" s="14">
        <f t="shared" si="42"/>
        <v>121.8</v>
      </c>
      <c r="BY41" s="14">
        <f t="shared" si="42"/>
        <v>121.8</v>
      </c>
      <c r="BZ41" s="14">
        <f t="shared" si="42"/>
        <v>121.8</v>
      </c>
      <c r="CA41" s="19">
        <f t="shared" si="42"/>
        <v>121.8</v>
      </c>
      <c r="CB41" s="18">
        <f t="shared" si="42"/>
        <v>121.8</v>
      </c>
      <c r="CC41" s="14">
        <f t="shared" si="42"/>
        <v>121.8</v>
      </c>
      <c r="CD41" s="14">
        <f t="shared" si="42"/>
        <v>121.8</v>
      </c>
      <c r="CE41" s="14">
        <f t="shared" si="42"/>
        <v>121.8</v>
      </c>
      <c r="CF41" s="14">
        <f t="shared" si="42"/>
        <v>121.8</v>
      </c>
      <c r="CG41" s="19">
        <f t="shared" si="42"/>
        <v>121.8</v>
      </c>
      <c r="CH41" s="18">
        <f t="shared" si="42"/>
        <v>121.8</v>
      </c>
      <c r="CI41" s="14">
        <f t="shared" si="42"/>
        <v>121.8</v>
      </c>
      <c r="CJ41" s="14">
        <f t="shared" si="42"/>
        <v>121.8</v>
      </c>
      <c r="CK41" s="14">
        <f t="shared" si="42"/>
        <v>121.8</v>
      </c>
      <c r="CL41" s="14">
        <f t="shared" si="42"/>
        <v>121.8</v>
      </c>
      <c r="CM41" s="19">
        <f t="shared" si="42"/>
        <v>121.8</v>
      </c>
    </row>
    <row r="42" spans="1:91" ht="16.5" hidden="1" thickBot="1">
      <c r="A42" s="16" t="s">
        <v>592</v>
      </c>
      <c r="B42" s="17" t="s">
        <v>1115</v>
      </c>
      <c r="C42" s="71">
        <v>448.3</v>
      </c>
      <c r="D42" s="18">
        <f aca="true" t="shared" si="43" ref="D42:W42">ROUND(D21*0.1+D21,1)</f>
        <v>0</v>
      </c>
      <c r="E42" s="14">
        <f t="shared" si="43"/>
        <v>0</v>
      </c>
      <c r="F42" s="14">
        <f t="shared" si="43"/>
        <v>0</v>
      </c>
      <c r="G42" s="14">
        <f t="shared" si="43"/>
        <v>0</v>
      </c>
      <c r="H42" s="14">
        <f t="shared" si="43"/>
        <v>0</v>
      </c>
      <c r="I42" s="19">
        <f t="shared" si="43"/>
        <v>0</v>
      </c>
      <c r="J42" s="18">
        <f t="shared" si="43"/>
        <v>0</v>
      </c>
      <c r="K42" s="14">
        <f t="shared" si="43"/>
        <v>0</v>
      </c>
      <c r="L42" s="14">
        <f t="shared" si="43"/>
        <v>0</v>
      </c>
      <c r="M42" s="14">
        <f t="shared" si="43"/>
        <v>0</v>
      </c>
      <c r="N42" s="14">
        <f t="shared" si="43"/>
        <v>0</v>
      </c>
      <c r="O42" s="19">
        <f t="shared" si="43"/>
        <v>0</v>
      </c>
      <c r="P42" s="18">
        <f t="shared" si="43"/>
        <v>0</v>
      </c>
      <c r="Q42" s="14">
        <f t="shared" si="43"/>
        <v>446.6</v>
      </c>
      <c r="R42" s="14">
        <f t="shared" si="43"/>
        <v>0</v>
      </c>
      <c r="S42" s="14">
        <f t="shared" si="43"/>
        <v>446.6</v>
      </c>
      <c r="T42" s="14">
        <f t="shared" si="43"/>
        <v>0</v>
      </c>
      <c r="U42" s="19">
        <f t="shared" si="43"/>
        <v>446.6</v>
      </c>
      <c r="V42" s="18">
        <f t="shared" si="43"/>
        <v>0</v>
      </c>
      <c r="W42" s="14">
        <f t="shared" si="43"/>
        <v>446.6</v>
      </c>
      <c r="X42" s="14"/>
      <c r="Y42" s="14"/>
      <c r="Z42" s="14"/>
      <c r="AA42" s="14"/>
      <c r="AB42" s="14">
        <f>ROUND(AB21*0.1+AB21,1)</f>
        <v>0</v>
      </c>
      <c r="AC42" s="14">
        <f>ROUND(AC21*0.1+AC21,1)</f>
        <v>446.6</v>
      </c>
      <c r="AD42" s="14"/>
      <c r="AE42" s="14"/>
      <c r="AF42" s="14"/>
      <c r="AG42" s="14"/>
      <c r="AH42" s="14">
        <f>ROUND(AH21*0.1+AH21,1)</f>
        <v>0</v>
      </c>
      <c r="AI42" s="19">
        <f>ROUND(AI21*0.1+AI21,1)</f>
        <v>446.6</v>
      </c>
      <c r="AJ42" s="450"/>
      <c r="AK42" s="450"/>
      <c r="AL42" s="450"/>
      <c r="AM42" s="450"/>
      <c r="AN42" s="18">
        <f>ROUND(AN21*0.1+AN21,1)</f>
        <v>0</v>
      </c>
      <c r="AO42" s="14">
        <f>ROUND(AO21*0.1+AO21,1)</f>
        <v>446.6</v>
      </c>
      <c r="AP42" s="14"/>
      <c r="AQ42" s="14"/>
      <c r="AR42" s="14"/>
      <c r="AS42" s="14"/>
      <c r="AT42" s="14">
        <f>ROUND(AT21*0.1+AT21,1)</f>
        <v>0</v>
      </c>
      <c r="AU42" s="14">
        <f>ROUND(AU21*0.1+AU21,1)</f>
        <v>446.6</v>
      </c>
      <c r="AV42" s="14"/>
      <c r="AW42" s="14"/>
      <c r="AX42" s="14"/>
      <c r="AY42" s="14"/>
      <c r="AZ42" s="14">
        <f>ROUND(AZ21*0.1+AZ21,1)</f>
        <v>0</v>
      </c>
      <c r="BA42" s="19">
        <f>ROUND(BA21*0.1+BA21,1)</f>
        <v>446.6</v>
      </c>
      <c r="BB42" s="450"/>
      <c r="BC42" s="450"/>
      <c r="BD42" s="450"/>
      <c r="BE42" s="450"/>
      <c r="BF42" s="18">
        <f>ROUND(BF21*0.1+BF21,1)</f>
        <v>0</v>
      </c>
      <c r="BG42" s="14">
        <f>ROUND(BG21*0.1+BG21,1)</f>
        <v>446.6</v>
      </c>
      <c r="BH42" s="14"/>
      <c r="BI42" s="14"/>
      <c r="BJ42" s="14"/>
      <c r="BK42" s="14"/>
      <c r="BL42" s="14">
        <f>ROUND(BL21*0.1+BL21,1)</f>
        <v>0</v>
      </c>
      <c r="BM42" s="14">
        <f>ROUND(BM21*0.1+BM21,1)</f>
        <v>446.6</v>
      </c>
      <c r="BN42" s="14"/>
      <c r="BO42" s="14"/>
      <c r="BP42" s="14"/>
      <c r="BQ42" s="14"/>
      <c r="BR42" s="14">
        <f>ROUND(BR21*0.1+BR21,1)</f>
        <v>0</v>
      </c>
      <c r="BS42" s="19">
        <f>ROUND(BS21*0.1+BS21,1)</f>
        <v>446.6</v>
      </c>
      <c r="BT42" s="450"/>
      <c r="BU42" s="450"/>
      <c r="BV42" s="18">
        <f aca="true" t="shared" si="44" ref="BV42:CM42">ROUND(BV21*0.1+BV21,1)</f>
        <v>0</v>
      </c>
      <c r="BW42" s="14">
        <f t="shared" si="44"/>
        <v>0</v>
      </c>
      <c r="BX42" s="14">
        <f t="shared" si="44"/>
        <v>0</v>
      </c>
      <c r="BY42" s="14">
        <f t="shared" si="44"/>
        <v>0</v>
      </c>
      <c r="BZ42" s="14">
        <f t="shared" si="44"/>
        <v>0</v>
      </c>
      <c r="CA42" s="19">
        <f t="shared" si="44"/>
        <v>0</v>
      </c>
      <c r="CB42" s="18">
        <f t="shared" si="44"/>
        <v>0</v>
      </c>
      <c r="CC42" s="14">
        <f t="shared" si="44"/>
        <v>0</v>
      </c>
      <c r="CD42" s="14">
        <f t="shared" si="44"/>
        <v>0</v>
      </c>
      <c r="CE42" s="14">
        <f t="shared" si="44"/>
        <v>0</v>
      </c>
      <c r="CF42" s="14">
        <f t="shared" si="44"/>
        <v>0</v>
      </c>
      <c r="CG42" s="19">
        <f t="shared" si="44"/>
        <v>0</v>
      </c>
      <c r="CH42" s="18">
        <f t="shared" si="44"/>
        <v>0</v>
      </c>
      <c r="CI42" s="14">
        <f t="shared" si="44"/>
        <v>0</v>
      </c>
      <c r="CJ42" s="14">
        <f t="shared" si="44"/>
        <v>0</v>
      </c>
      <c r="CK42" s="14">
        <f t="shared" si="44"/>
        <v>0</v>
      </c>
      <c r="CL42" s="14">
        <f t="shared" si="44"/>
        <v>0</v>
      </c>
      <c r="CM42" s="19">
        <f t="shared" si="44"/>
        <v>0</v>
      </c>
    </row>
    <row r="43" spans="1:91" ht="48" hidden="1" thickBot="1">
      <c r="A43" s="16" t="s">
        <v>593</v>
      </c>
      <c r="B43" s="17" t="s">
        <v>1116</v>
      </c>
      <c r="C43" s="71">
        <v>264</v>
      </c>
      <c r="D43" s="18" t="e">
        <f>ROUND(#REF!*0.1+#REF!,1)</f>
        <v>#REF!</v>
      </c>
      <c r="E43" s="14" t="e">
        <f>ROUND(#REF!*0.1+#REF!,1)</f>
        <v>#REF!</v>
      </c>
      <c r="F43" s="14" t="e">
        <f>ROUND(#REF!*0.1+#REF!,1)</f>
        <v>#REF!</v>
      </c>
      <c r="G43" s="14" t="e">
        <f>ROUND(#REF!*0.1+#REF!,1)</f>
        <v>#REF!</v>
      </c>
      <c r="H43" s="14" t="e">
        <f>ROUND(#REF!*0.1+#REF!,1)</f>
        <v>#REF!</v>
      </c>
      <c r="I43" s="19" t="e">
        <f>ROUND(#REF!*0.1+#REF!,1)</f>
        <v>#REF!</v>
      </c>
      <c r="J43" s="18" t="e">
        <f>ROUND(#REF!*0.1+#REF!,1)</f>
        <v>#REF!</v>
      </c>
      <c r="K43" s="14" t="e">
        <f>ROUND(#REF!*0.1+#REF!,1)</f>
        <v>#REF!</v>
      </c>
      <c r="L43" s="14" t="e">
        <f>ROUND(#REF!*0.1+#REF!,1)</f>
        <v>#REF!</v>
      </c>
      <c r="M43" s="14" t="e">
        <f>ROUND(#REF!*0.1+#REF!,1)</f>
        <v>#REF!</v>
      </c>
      <c r="N43" s="14" t="e">
        <f>ROUND(#REF!*0.1+#REF!,1)</f>
        <v>#REF!</v>
      </c>
      <c r="O43" s="19" t="e">
        <f>ROUND(#REF!*0.1+#REF!,1)</f>
        <v>#REF!</v>
      </c>
      <c r="P43" s="18" t="e">
        <f>ROUND(#REF!*0.1+#REF!,1)</f>
        <v>#REF!</v>
      </c>
      <c r="Q43" s="14" t="e">
        <f>ROUND(#REF!*0.1+#REF!,1)</f>
        <v>#REF!</v>
      </c>
      <c r="R43" s="14" t="e">
        <f>ROUND(#REF!*0.1+#REF!,1)</f>
        <v>#REF!</v>
      </c>
      <c r="S43" s="14" t="e">
        <f>ROUND(#REF!*0.1+#REF!,1)</f>
        <v>#REF!</v>
      </c>
      <c r="T43" s="14" t="e">
        <f>ROUND(#REF!*0.1+#REF!,1)</f>
        <v>#REF!</v>
      </c>
      <c r="U43" s="19" t="e">
        <f>ROUND(#REF!*0.1+#REF!,1)</f>
        <v>#REF!</v>
      </c>
      <c r="V43" s="18" t="e">
        <f>ROUND(#REF!*0.1+#REF!,1)</f>
        <v>#REF!</v>
      </c>
      <c r="W43" s="14" t="e">
        <f>ROUND(#REF!*0.1+#REF!,1)</f>
        <v>#REF!</v>
      </c>
      <c r="X43" s="14"/>
      <c r="Y43" s="14"/>
      <c r="Z43" s="14"/>
      <c r="AA43" s="14"/>
      <c r="AB43" s="14" t="e">
        <f>ROUND(#REF!*0.1+#REF!,1)</f>
        <v>#REF!</v>
      </c>
      <c r="AC43" s="14" t="e">
        <f>ROUND(#REF!*0.1+#REF!,1)</f>
        <v>#REF!</v>
      </c>
      <c r="AD43" s="14"/>
      <c r="AE43" s="14"/>
      <c r="AF43" s="14"/>
      <c r="AG43" s="14"/>
      <c r="AH43" s="14" t="e">
        <f>ROUND(#REF!*0.1+#REF!,1)</f>
        <v>#REF!</v>
      </c>
      <c r="AI43" s="19" t="e">
        <f>ROUND(#REF!*0.1+#REF!,1)</f>
        <v>#REF!</v>
      </c>
      <c r="AJ43" s="450"/>
      <c r="AK43" s="450"/>
      <c r="AL43" s="450"/>
      <c r="AM43" s="450"/>
      <c r="AN43" s="18" t="e">
        <f>ROUND(#REF!*0.1+#REF!,1)</f>
        <v>#REF!</v>
      </c>
      <c r="AO43" s="14" t="e">
        <f>ROUND(#REF!*0.1+#REF!,1)</f>
        <v>#REF!</v>
      </c>
      <c r="AP43" s="14"/>
      <c r="AQ43" s="14"/>
      <c r="AR43" s="14"/>
      <c r="AS43" s="14"/>
      <c r="AT43" s="14" t="e">
        <f>ROUND(#REF!*0.1+#REF!,1)</f>
        <v>#REF!</v>
      </c>
      <c r="AU43" s="14" t="e">
        <f>ROUND(#REF!*0.1+#REF!,1)</f>
        <v>#REF!</v>
      </c>
      <c r="AV43" s="14"/>
      <c r="AW43" s="14"/>
      <c r="AX43" s="14"/>
      <c r="AY43" s="14"/>
      <c r="AZ43" s="14" t="e">
        <f>ROUND(#REF!*0.1+#REF!,1)</f>
        <v>#REF!</v>
      </c>
      <c r="BA43" s="19" t="e">
        <f>ROUND(#REF!*0.1+#REF!,1)</f>
        <v>#REF!</v>
      </c>
      <c r="BB43" s="450"/>
      <c r="BC43" s="450"/>
      <c r="BD43" s="450"/>
      <c r="BE43" s="450"/>
      <c r="BF43" s="18" t="e">
        <f>ROUND(#REF!*0.1+#REF!,1)</f>
        <v>#REF!</v>
      </c>
      <c r="BG43" s="14" t="e">
        <f>ROUND(#REF!*0.1+#REF!,1)</f>
        <v>#REF!</v>
      </c>
      <c r="BH43" s="14"/>
      <c r="BI43" s="14"/>
      <c r="BJ43" s="14"/>
      <c r="BK43" s="14"/>
      <c r="BL43" s="14" t="e">
        <f>ROUND(#REF!*0.1+#REF!,1)</f>
        <v>#REF!</v>
      </c>
      <c r="BM43" s="14" t="e">
        <f>ROUND(#REF!*0.1+#REF!,1)</f>
        <v>#REF!</v>
      </c>
      <c r="BN43" s="14"/>
      <c r="BO43" s="14"/>
      <c r="BP43" s="14"/>
      <c r="BQ43" s="14"/>
      <c r="BR43" s="14" t="e">
        <f>ROUND(#REF!*0.1+#REF!,1)</f>
        <v>#REF!</v>
      </c>
      <c r="BS43" s="19" t="e">
        <f>ROUND(#REF!*0.1+#REF!,1)</f>
        <v>#REF!</v>
      </c>
      <c r="BT43" s="450"/>
      <c r="BU43" s="450"/>
      <c r="BV43" s="18" t="e">
        <f>ROUND(#REF!*0.1+#REF!,1)</f>
        <v>#REF!</v>
      </c>
      <c r="BW43" s="14" t="e">
        <f>ROUND(#REF!*0.1+#REF!,1)</f>
        <v>#REF!</v>
      </c>
      <c r="BX43" s="14" t="e">
        <f>ROUND(#REF!*0.1+#REF!,1)</f>
        <v>#REF!</v>
      </c>
      <c r="BY43" s="14" t="e">
        <f>ROUND(#REF!*0.1+#REF!,1)</f>
        <v>#REF!</v>
      </c>
      <c r="BZ43" s="14" t="e">
        <f>ROUND(#REF!*0.1+#REF!,1)</f>
        <v>#REF!</v>
      </c>
      <c r="CA43" s="19" t="e">
        <f>ROUND(#REF!*0.1+#REF!,1)</f>
        <v>#REF!</v>
      </c>
      <c r="CB43" s="18" t="e">
        <f>ROUND(#REF!*0.1+#REF!,1)</f>
        <v>#REF!</v>
      </c>
      <c r="CC43" s="14" t="e">
        <f>ROUND(#REF!*0.1+#REF!,1)</f>
        <v>#REF!</v>
      </c>
      <c r="CD43" s="14" t="e">
        <f>ROUND(#REF!*0.1+#REF!,1)</f>
        <v>#REF!</v>
      </c>
      <c r="CE43" s="14" t="e">
        <f>ROUND(#REF!*0.1+#REF!,1)</f>
        <v>#REF!</v>
      </c>
      <c r="CF43" s="14" t="e">
        <f>ROUND(#REF!*0.1+#REF!,1)</f>
        <v>#REF!</v>
      </c>
      <c r="CG43" s="19" t="e">
        <f>ROUND(#REF!*0.1+#REF!,1)</f>
        <v>#REF!</v>
      </c>
      <c r="CH43" s="18" t="e">
        <f>ROUND(#REF!*0.1+#REF!,1)</f>
        <v>#REF!</v>
      </c>
      <c r="CI43" s="14" t="e">
        <f>ROUND(#REF!*0.1+#REF!,1)</f>
        <v>#REF!</v>
      </c>
      <c r="CJ43" s="14" t="e">
        <f>ROUND(#REF!*0.1+#REF!,1)</f>
        <v>#REF!</v>
      </c>
      <c r="CK43" s="14" t="e">
        <f>ROUND(#REF!*0.1+#REF!,1)</f>
        <v>#REF!</v>
      </c>
      <c r="CL43" s="14" t="e">
        <f>ROUND(#REF!*0.1+#REF!,1)</f>
        <v>#REF!</v>
      </c>
      <c r="CM43" s="19" t="e">
        <f>ROUND(#REF!*0.1+#REF!,1)</f>
        <v>#REF!</v>
      </c>
    </row>
    <row r="44" spans="1:91" ht="32.25" hidden="1" thickBot="1">
      <c r="A44" s="16" t="s">
        <v>594</v>
      </c>
      <c r="B44" s="17" t="s">
        <v>1117</v>
      </c>
      <c r="C44" s="71">
        <v>177.7</v>
      </c>
      <c r="D44" s="18" t="e">
        <f>ROUND(#REF!*0.1+#REF!,1)</f>
        <v>#REF!</v>
      </c>
      <c r="E44" s="14" t="e">
        <f>ROUND(#REF!*0.1+#REF!,1)</f>
        <v>#REF!</v>
      </c>
      <c r="F44" s="14" t="e">
        <f>ROUND(#REF!*0.1+#REF!,1)</f>
        <v>#REF!</v>
      </c>
      <c r="G44" s="14" t="e">
        <f>ROUND(#REF!*0.1+#REF!,1)</f>
        <v>#REF!</v>
      </c>
      <c r="H44" s="14" t="e">
        <f>ROUND(#REF!*0.1+#REF!,1)</f>
        <v>#REF!</v>
      </c>
      <c r="I44" s="19" t="e">
        <f>ROUND(#REF!*0.1+#REF!,1)</f>
        <v>#REF!</v>
      </c>
      <c r="J44" s="18" t="e">
        <f>ROUND(#REF!*0.1+#REF!,1)</f>
        <v>#REF!</v>
      </c>
      <c r="K44" s="14" t="e">
        <f>ROUND(#REF!*0.1+#REF!,1)</f>
        <v>#REF!</v>
      </c>
      <c r="L44" s="14" t="e">
        <f>ROUND(#REF!*0.1+#REF!,1)</f>
        <v>#REF!</v>
      </c>
      <c r="M44" s="14" t="e">
        <f>ROUND(#REF!*0.1+#REF!,1)</f>
        <v>#REF!</v>
      </c>
      <c r="N44" s="14" t="e">
        <f>ROUND(#REF!*0.1+#REF!,1)</f>
        <v>#REF!</v>
      </c>
      <c r="O44" s="19" t="e">
        <f>ROUND(#REF!*0.1+#REF!,1)</f>
        <v>#REF!</v>
      </c>
      <c r="P44" s="18" t="e">
        <f>ROUND(#REF!*0.1+#REF!,1)</f>
        <v>#REF!</v>
      </c>
      <c r="Q44" s="14" t="e">
        <f>ROUND(#REF!*0.1+#REF!,1)</f>
        <v>#REF!</v>
      </c>
      <c r="R44" s="14" t="e">
        <f>ROUND(#REF!*0.1+#REF!,1)</f>
        <v>#REF!</v>
      </c>
      <c r="S44" s="14" t="e">
        <f>ROUND(#REF!*0.1+#REF!,1)</f>
        <v>#REF!</v>
      </c>
      <c r="T44" s="14" t="e">
        <f>ROUND(#REF!*0.1+#REF!,1)</f>
        <v>#REF!</v>
      </c>
      <c r="U44" s="19" t="e">
        <f>ROUND(#REF!*0.1+#REF!,1)</f>
        <v>#REF!</v>
      </c>
      <c r="V44" s="18" t="e">
        <f>ROUND(#REF!*0.1+#REF!,1)</f>
        <v>#REF!</v>
      </c>
      <c r="W44" s="14" t="e">
        <f>ROUND(#REF!*0.1+#REF!,1)</f>
        <v>#REF!</v>
      </c>
      <c r="X44" s="14"/>
      <c r="Y44" s="14"/>
      <c r="Z44" s="14"/>
      <c r="AA44" s="14"/>
      <c r="AB44" s="14" t="e">
        <f>ROUND(#REF!*0.1+#REF!,1)</f>
        <v>#REF!</v>
      </c>
      <c r="AC44" s="14" t="e">
        <f>ROUND(#REF!*0.1+#REF!,1)</f>
        <v>#REF!</v>
      </c>
      <c r="AD44" s="14"/>
      <c r="AE44" s="14"/>
      <c r="AF44" s="14"/>
      <c r="AG44" s="14"/>
      <c r="AH44" s="14" t="e">
        <f>ROUND(#REF!*0.1+#REF!,1)</f>
        <v>#REF!</v>
      </c>
      <c r="AI44" s="19" t="e">
        <f>ROUND(#REF!*0.1+#REF!,1)</f>
        <v>#REF!</v>
      </c>
      <c r="AJ44" s="450"/>
      <c r="AK44" s="450"/>
      <c r="AL44" s="450"/>
      <c r="AM44" s="450"/>
      <c r="AN44" s="18" t="e">
        <f>ROUND(#REF!*0.1+#REF!,1)</f>
        <v>#REF!</v>
      </c>
      <c r="AO44" s="14" t="e">
        <f>ROUND(#REF!*0.1+#REF!,1)</f>
        <v>#REF!</v>
      </c>
      <c r="AP44" s="14"/>
      <c r="AQ44" s="14"/>
      <c r="AR44" s="14"/>
      <c r="AS44" s="14"/>
      <c r="AT44" s="14" t="e">
        <f>ROUND(#REF!*0.1+#REF!,1)</f>
        <v>#REF!</v>
      </c>
      <c r="AU44" s="14" t="e">
        <f>ROUND(#REF!*0.1+#REF!,1)</f>
        <v>#REF!</v>
      </c>
      <c r="AV44" s="14"/>
      <c r="AW44" s="14"/>
      <c r="AX44" s="14"/>
      <c r="AY44" s="14"/>
      <c r="AZ44" s="14" t="e">
        <f>ROUND(#REF!*0.1+#REF!,1)</f>
        <v>#REF!</v>
      </c>
      <c r="BA44" s="19" t="e">
        <f>ROUND(#REF!*0.1+#REF!,1)</f>
        <v>#REF!</v>
      </c>
      <c r="BB44" s="450"/>
      <c r="BC44" s="450"/>
      <c r="BD44" s="450"/>
      <c r="BE44" s="450"/>
      <c r="BF44" s="18" t="e">
        <f>ROUND(#REF!*0.1+#REF!,1)</f>
        <v>#REF!</v>
      </c>
      <c r="BG44" s="14" t="e">
        <f>ROUND(#REF!*0.1+#REF!,1)</f>
        <v>#REF!</v>
      </c>
      <c r="BH44" s="14"/>
      <c r="BI44" s="14"/>
      <c r="BJ44" s="14"/>
      <c r="BK44" s="14"/>
      <c r="BL44" s="14" t="e">
        <f>ROUND(#REF!*0.1+#REF!,1)</f>
        <v>#REF!</v>
      </c>
      <c r="BM44" s="14" t="e">
        <f>ROUND(#REF!*0.1+#REF!,1)</f>
        <v>#REF!</v>
      </c>
      <c r="BN44" s="14"/>
      <c r="BO44" s="14"/>
      <c r="BP44" s="14"/>
      <c r="BQ44" s="14"/>
      <c r="BR44" s="14" t="e">
        <f>ROUND(#REF!*0.1+#REF!,1)</f>
        <v>#REF!</v>
      </c>
      <c r="BS44" s="19" t="e">
        <f>ROUND(#REF!*0.1+#REF!,1)</f>
        <v>#REF!</v>
      </c>
      <c r="BT44" s="450"/>
      <c r="BU44" s="450"/>
      <c r="BV44" s="18" t="e">
        <f>ROUND(#REF!*0.1+#REF!,1)</f>
        <v>#REF!</v>
      </c>
      <c r="BW44" s="14" t="e">
        <f>ROUND(#REF!*0.1+#REF!,1)</f>
        <v>#REF!</v>
      </c>
      <c r="BX44" s="14" t="e">
        <f>ROUND(#REF!*0.1+#REF!,1)</f>
        <v>#REF!</v>
      </c>
      <c r="BY44" s="14" t="e">
        <f>ROUND(#REF!*0.1+#REF!,1)</f>
        <v>#REF!</v>
      </c>
      <c r="BZ44" s="14" t="e">
        <f>ROUND(#REF!*0.1+#REF!,1)</f>
        <v>#REF!</v>
      </c>
      <c r="CA44" s="19" t="e">
        <f>ROUND(#REF!*0.1+#REF!,1)</f>
        <v>#REF!</v>
      </c>
      <c r="CB44" s="18" t="e">
        <f>ROUND(#REF!*0.1+#REF!,1)</f>
        <v>#REF!</v>
      </c>
      <c r="CC44" s="14" t="e">
        <f>ROUND(#REF!*0.1+#REF!,1)</f>
        <v>#REF!</v>
      </c>
      <c r="CD44" s="14" t="e">
        <f>ROUND(#REF!*0.1+#REF!,1)</f>
        <v>#REF!</v>
      </c>
      <c r="CE44" s="14" t="e">
        <f>ROUND(#REF!*0.1+#REF!,1)</f>
        <v>#REF!</v>
      </c>
      <c r="CF44" s="14" t="e">
        <f>ROUND(#REF!*0.1+#REF!,1)</f>
        <v>#REF!</v>
      </c>
      <c r="CG44" s="19" t="e">
        <f>ROUND(#REF!*0.1+#REF!,1)</f>
        <v>#REF!</v>
      </c>
      <c r="CH44" s="18" t="e">
        <f>ROUND(#REF!*0.1+#REF!,1)</f>
        <v>#REF!</v>
      </c>
      <c r="CI44" s="14" t="e">
        <f>ROUND(#REF!*0.1+#REF!,1)</f>
        <v>#REF!</v>
      </c>
      <c r="CJ44" s="14" t="e">
        <f>ROUND(#REF!*0.1+#REF!,1)</f>
        <v>#REF!</v>
      </c>
      <c r="CK44" s="14" t="e">
        <f>ROUND(#REF!*0.1+#REF!,1)</f>
        <v>#REF!</v>
      </c>
      <c r="CL44" s="14" t="e">
        <f>ROUND(#REF!*0.1+#REF!,1)</f>
        <v>#REF!</v>
      </c>
      <c r="CM44" s="19" t="e">
        <f>ROUND(#REF!*0.1+#REF!,1)</f>
        <v>#REF!</v>
      </c>
    </row>
    <row r="45" spans="1:91" ht="48" hidden="1" thickBot="1">
      <c r="A45" s="16" t="s">
        <v>595</v>
      </c>
      <c r="B45" s="17" t="s">
        <v>1118</v>
      </c>
      <c r="C45" s="71">
        <v>536.8</v>
      </c>
      <c r="D45" s="18" t="e">
        <f>ROUND(#REF!*0.1+#REF!,1)</f>
        <v>#REF!</v>
      </c>
      <c r="E45" s="14" t="e">
        <f>ROUND(#REF!*0.1+#REF!,1)</f>
        <v>#REF!</v>
      </c>
      <c r="F45" s="14" t="e">
        <f>ROUND(#REF!*0.1+#REF!,1)</f>
        <v>#REF!</v>
      </c>
      <c r="G45" s="14" t="e">
        <f>ROUND(#REF!*0.1+#REF!,1)</f>
        <v>#REF!</v>
      </c>
      <c r="H45" s="14" t="e">
        <f>ROUND(#REF!*0.1+#REF!,1)</f>
        <v>#REF!</v>
      </c>
      <c r="I45" s="19" t="e">
        <f>ROUND(#REF!*0.1+#REF!,1)</f>
        <v>#REF!</v>
      </c>
      <c r="J45" s="18" t="e">
        <f>ROUND(#REF!*0.1+#REF!,1)</f>
        <v>#REF!</v>
      </c>
      <c r="K45" s="14" t="e">
        <f>ROUND(#REF!*0.1+#REF!,1)</f>
        <v>#REF!</v>
      </c>
      <c r="L45" s="14" t="e">
        <f>ROUND(#REF!*0.1+#REF!,1)</f>
        <v>#REF!</v>
      </c>
      <c r="M45" s="14" t="e">
        <f>ROUND(#REF!*0.1+#REF!,1)</f>
        <v>#REF!</v>
      </c>
      <c r="N45" s="14" t="e">
        <f>ROUND(#REF!*0.1+#REF!,1)</f>
        <v>#REF!</v>
      </c>
      <c r="O45" s="19" t="e">
        <f>ROUND(#REF!*0.1+#REF!,1)</f>
        <v>#REF!</v>
      </c>
      <c r="P45" s="18" t="e">
        <f>ROUND(#REF!*0.1+#REF!,1)</f>
        <v>#REF!</v>
      </c>
      <c r="Q45" s="14" t="e">
        <f>ROUND(#REF!*0.1+#REF!,1)</f>
        <v>#REF!</v>
      </c>
      <c r="R45" s="14" t="e">
        <f>ROUND(#REF!*0.1+#REF!,1)</f>
        <v>#REF!</v>
      </c>
      <c r="S45" s="14" t="e">
        <f>ROUND(#REF!*0.1+#REF!,1)</f>
        <v>#REF!</v>
      </c>
      <c r="T45" s="14" t="e">
        <f>ROUND(#REF!*0.1+#REF!,1)</f>
        <v>#REF!</v>
      </c>
      <c r="U45" s="19" t="e">
        <f>ROUND(#REF!*0.1+#REF!,1)</f>
        <v>#REF!</v>
      </c>
      <c r="V45" s="18" t="e">
        <f>ROUND(#REF!*0.1+#REF!,1)</f>
        <v>#REF!</v>
      </c>
      <c r="W45" s="14" t="e">
        <f>ROUND(#REF!*0.1+#REF!,1)</f>
        <v>#REF!</v>
      </c>
      <c r="X45" s="14"/>
      <c r="Y45" s="14"/>
      <c r="Z45" s="14"/>
      <c r="AA45" s="14"/>
      <c r="AB45" s="14" t="e">
        <f>ROUND(#REF!*0.1+#REF!,1)</f>
        <v>#REF!</v>
      </c>
      <c r="AC45" s="14" t="e">
        <f>ROUND(#REF!*0.1+#REF!,1)</f>
        <v>#REF!</v>
      </c>
      <c r="AD45" s="14"/>
      <c r="AE45" s="14"/>
      <c r="AF45" s="14"/>
      <c r="AG45" s="14"/>
      <c r="AH45" s="14" t="e">
        <f>ROUND(#REF!*0.1+#REF!,1)</f>
        <v>#REF!</v>
      </c>
      <c r="AI45" s="19" t="e">
        <f>ROUND(#REF!*0.1+#REF!,1)</f>
        <v>#REF!</v>
      </c>
      <c r="AJ45" s="450"/>
      <c r="AK45" s="450"/>
      <c r="AL45" s="450"/>
      <c r="AM45" s="450"/>
      <c r="AN45" s="18" t="e">
        <f>ROUND(#REF!*0.1+#REF!,1)</f>
        <v>#REF!</v>
      </c>
      <c r="AO45" s="14" t="e">
        <f>ROUND(#REF!*0.1+#REF!,1)</f>
        <v>#REF!</v>
      </c>
      <c r="AP45" s="14"/>
      <c r="AQ45" s="14"/>
      <c r="AR45" s="14"/>
      <c r="AS45" s="14"/>
      <c r="AT45" s="14" t="e">
        <f>ROUND(#REF!*0.1+#REF!,1)</f>
        <v>#REF!</v>
      </c>
      <c r="AU45" s="14" t="e">
        <f>ROUND(#REF!*0.1+#REF!,1)</f>
        <v>#REF!</v>
      </c>
      <c r="AV45" s="14"/>
      <c r="AW45" s="14"/>
      <c r="AX45" s="14"/>
      <c r="AY45" s="14"/>
      <c r="AZ45" s="14" t="e">
        <f>ROUND(#REF!*0.1+#REF!,1)</f>
        <v>#REF!</v>
      </c>
      <c r="BA45" s="19" t="e">
        <f>ROUND(#REF!*0.1+#REF!,1)</f>
        <v>#REF!</v>
      </c>
      <c r="BB45" s="450"/>
      <c r="BC45" s="450"/>
      <c r="BD45" s="450"/>
      <c r="BE45" s="450"/>
      <c r="BF45" s="18" t="e">
        <f>ROUND(#REF!*0.1+#REF!,1)</f>
        <v>#REF!</v>
      </c>
      <c r="BG45" s="14" t="e">
        <f>ROUND(#REF!*0.1+#REF!,1)</f>
        <v>#REF!</v>
      </c>
      <c r="BH45" s="14"/>
      <c r="BI45" s="14"/>
      <c r="BJ45" s="14"/>
      <c r="BK45" s="14"/>
      <c r="BL45" s="14" t="e">
        <f>ROUND(#REF!*0.1+#REF!,1)</f>
        <v>#REF!</v>
      </c>
      <c r="BM45" s="14" t="e">
        <f>ROUND(#REF!*0.1+#REF!,1)</f>
        <v>#REF!</v>
      </c>
      <c r="BN45" s="14"/>
      <c r="BO45" s="14"/>
      <c r="BP45" s="14"/>
      <c r="BQ45" s="14"/>
      <c r="BR45" s="14" t="e">
        <f>ROUND(#REF!*0.1+#REF!,1)</f>
        <v>#REF!</v>
      </c>
      <c r="BS45" s="19" t="e">
        <f>ROUND(#REF!*0.1+#REF!,1)</f>
        <v>#REF!</v>
      </c>
      <c r="BT45" s="450"/>
      <c r="BU45" s="450"/>
      <c r="BV45" s="18" t="e">
        <f>ROUND(#REF!*0.1+#REF!,1)</f>
        <v>#REF!</v>
      </c>
      <c r="BW45" s="14" t="e">
        <f>ROUND(#REF!*0.1+#REF!,1)</f>
        <v>#REF!</v>
      </c>
      <c r="BX45" s="14" t="e">
        <f>ROUND(#REF!*0.1+#REF!,1)</f>
        <v>#REF!</v>
      </c>
      <c r="BY45" s="14" t="e">
        <f>ROUND(#REF!*0.1+#REF!,1)</f>
        <v>#REF!</v>
      </c>
      <c r="BZ45" s="14" t="e">
        <f>ROUND(#REF!*0.1+#REF!,1)</f>
        <v>#REF!</v>
      </c>
      <c r="CA45" s="19" t="e">
        <f>ROUND(#REF!*0.1+#REF!,1)</f>
        <v>#REF!</v>
      </c>
      <c r="CB45" s="18" t="e">
        <f>ROUND(#REF!*0.1+#REF!,1)</f>
        <v>#REF!</v>
      </c>
      <c r="CC45" s="14" t="e">
        <f>ROUND(#REF!*0.1+#REF!,1)</f>
        <v>#REF!</v>
      </c>
      <c r="CD45" s="14" t="e">
        <f>ROUND(#REF!*0.1+#REF!,1)</f>
        <v>#REF!</v>
      </c>
      <c r="CE45" s="14" t="e">
        <f>ROUND(#REF!*0.1+#REF!,1)</f>
        <v>#REF!</v>
      </c>
      <c r="CF45" s="14" t="e">
        <f>ROUND(#REF!*0.1+#REF!,1)</f>
        <v>#REF!</v>
      </c>
      <c r="CG45" s="19" t="e">
        <f>ROUND(#REF!*0.1+#REF!,1)</f>
        <v>#REF!</v>
      </c>
      <c r="CH45" s="18" t="e">
        <f>ROUND(#REF!*0.1+#REF!,1)</f>
        <v>#REF!</v>
      </c>
      <c r="CI45" s="14" t="e">
        <f>ROUND(#REF!*0.1+#REF!,1)</f>
        <v>#REF!</v>
      </c>
      <c r="CJ45" s="14" t="e">
        <f>ROUND(#REF!*0.1+#REF!,1)</f>
        <v>#REF!</v>
      </c>
      <c r="CK45" s="14" t="e">
        <f>ROUND(#REF!*0.1+#REF!,1)</f>
        <v>#REF!</v>
      </c>
      <c r="CL45" s="14" t="e">
        <f>ROUND(#REF!*0.1+#REF!,1)</f>
        <v>#REF!</v>
      </c>
      <c r="CM45" s="19" t="e">
        <f>ROUND(#REF!*0.1+#REF!,1)</f>
        <v>#REF!</v>
      </c>
    </row>
    <row r="46" spans="1:91" ht="16.5" hidden="1" thickBot="1">
      <c r="A46" s="16" t="s">
        <v>596</v>
      </c>
      <c r="B46" s="17" t="s">
        <v>597</v>
      </c>
      <c r="C46" s="71">
        <v>192.5</v>
      </c>
      <c r="D46" s="18" t="e">
        <f>ROUND(#REF!*0.1+#REF!,1)</f>
        <v>#REF!</v>
      </c>
      <c r="E46" s="14" t="e">
        <f>ROUND(#REF!*0.1+#REF!,1)</f>
        <v>#REF!</v>
      </c>
      <c r="F46" s="14" t="e">
        <f>ROUND(#REF!*0.1+#REF!,1)</f>
        <v>#REF!</v>
      </c>
      <c r="G46" s="14" t="e">
        <f>ROUND(#REF!*0.1+#REF!,1)</f>
        <v>#REF!</v>
      </c>
      <c r="H46" s="14" t="e">
        <f>ROUND(#REF!*0.1+#REF!,1)</f>
        <v>#REF!</v>
      </c>
      <c r="I46" s="19" t="e">
        <f>ROUND(#REF!*0.1+#REF!,1)</f>
        <v>#REF!</v>
      </c>
      <c r="J46" s="18" t="e">
        <f>ROUND(#REF!*0.1+#REF!,1)</f>
        <v>#REF!</v>
      </c>
      <c r="K46" s="14" t="e">
        <f>ROUND(#REF!*0.1+#REF!,1)</f>
        <v>#REF!</v>
      </c>
      <c r="L46" s="14" t="e">
        <f>ROUND(#REF!*0.1+#REF!,1)</f>
        <v>#REF!</v>
      </c>
      <c r="M46" s="14" t="e">
        <f>ROUND(#REF!*0.1+#REF!,1)</f>
        <v>#REF!</v>
      </c>
      <c r="N46" s="14" t="e">
        <f>ROUND(#REF!*0.1+#REF!,1)</f>
        <v>#REF!</v>
      </c>
      <c r="O46" s="19" t="e">
        <f>ROUND(#REF!*0.1+#REF!,1)</f>
        <v>#REF!</v>
      </c>
      <c r="P46" s="18" t="e">
        <f>ROUND(#REF!*0.1+#REF!,1)</f>
        <v>#REF!</v>
      </c>
      <c r="Q46" s="14" t="e">
        <f>ROUND(#REF!*0.1+#REF!,1)</f>
        <v>#REF!</v>
      </c>
      <c r="R46" s="14" t="e">
        <f>ROUND(#REF!*0.1+#REF!,1)</f>
        <v>#REF!</v>
      </c>
      <c r="S46" s="14" t="e">
        <f>ROUND(#REF!*0.1+#REF!,1)</f>
        <v>#REF!</v>
      </c>
      <c r="T46" s="14" t="e">
        <f>ROUND(#REF!*0.1+#REF!,1)</f>
        <v>#REF!</v>
      </c>
      <c r="U46" s="19" t="e">
        <f>ROUND(#REF!*0.1+#REF!,1)</f>
        <v>#REF!</v>
      </c>
      <c r="V46" s="18" t="e">
        <f>ROUND(#REF!*0.1+#REF!,1)</f>
        <v>#REF!</v>
      </c>
      <c r="W46" s="14" t="e">
        <f>ROUND(#REF!*0.1+#REF!,1)</f>
        <v>#REF!</v>
      </c>
      <c r="X46" s="14"/>
      <c r="Y46" s="14"/>
      <c r="Z46" s="14"/>
      <c r="AA46" s="14"/>
      <c r="AB46" s="14" t="e">
        <f>ROUND(#REF!*0.1+#REF!,1)</f>
        <v>#REF!</v>
      </c>
      <c r="AC46" s="14" t="e">
        <f>ROUND(#REF!*0.1+#REF!,1)</f>
        <v>#REF!</v>
      </c>
      <c r="AD46" s="14"/>
      <c r="AE46" s="14"/>
      <c r="AF46" s="14"/>
      <c r="AG46" s="14"/>
      <c r="AH46" s="14" t="e">
        <f>ROUND(#REF!*0.1+#REF!,1)</f>
        <v>#REF!</v>
      </c>
      <c r="AI46" s="19" t="e">
        <f>ROUND(#REF!*0.1+#REF!,1)</f>
        <v>#REF!</v>
      </c>
      <c r="AJ46" s="450"/>
      <c r="AK46" s="450"/>
      <c r="AL46" s="450"/>
      <c r="AM46" s="450"/>
      <c r="AN46" s="18" t="e">
        <f>ROUND(#REF!*0.1+#REF!,1)</f>
        <v>#REF!</v>
      </c>
      <c r="AO46" s="14" t="e">
        <f>ROUND(#REF!*0.1+#REF!,1)</f>
        <v>#REF!</v>
      </c>
      <c r="AP46" s="14"/>
      <c r="AQ46" s="14"/>
      <c r="AR46" s="14"/>
      <c r="AS46" s="14"/>
      <c r="AT46" s="14" t="e">
        <f>ROUND(#REF!*0.1+#REF!,1)</f>
        <v>#REF!</v>
      </c>
      <c r="AU46" s="14" t="e">
        <f>ROUND(#REF!*0.1+#REF!,1)</f>
        <v>#REF!</v>
      </c>
      <c r="AV46" s="14"/>
      <c r="AW46" s="14"/>
      <c r="AX46" s="14"/>
      <c r="AY46" s="14"/>
      <c r="AZ46" s="14" t="e">
        <f>ROUND(#REF!*0.1+#REF!,1)</f>
        <v>#REF!</v>
      </c>
      <c r="BA46" s="19" t="e">
        <f>ROUND(#REF!*0.1+#REF!,1)</f>
        <v>#REF!</v>
      </c>
      <c r="BB46" s="450"/>
      <c r="BC46" s="450"/>
      <c r="BD46" s="450"/>
      <c r="BE46" s="450"/>
      <c r="BF46" s="18" t="e">
        <f>ROUND(#REF!*0.1+#REF!,1)</f>
        <v>#REF!</v>
      </c>
      <c r="BG46" s="14" t="e">
        <f>ROUND(#REF!*0.1+#REF!,1)</f>
        <v>#REF!</v>
      </c>
      <c r="BH46" s="14"/>
      <c r="BI46" s="14"/>
      <c r="BJ46" s="14"/>
      <c r="BK46" s="14"/>
      <c r="BL46" s="14" t="e">
        <f>ROUND(#REF!*0.1+#REF!,1)</f>
        <v>#REF!</v>
      </c>
      <c r="BM46" s="14" t="e">
        <f>ROUND(#REF!*0.1+#REF!,1)</f>
        <v>#REF!</v>
      </c>
      <c r="BN46" s="14"/>
      <c r="BO46" s="14"/>
      <c r="BP46" s="14"/>
      <c r="BQ46" s="14"/>
      <c r="BR46" s="14" t="e">
        <f>ROUND(#REF!*0.1+#REF!,1)</f>
        <v>#REF!</v>
      </c>
      <c r="BS46" s="19" t="e">
        <f>ROUND(#REF!*0.1+#REF!,1)</f>
        <v>#REF!</v>
      </c>
      <c r="BT46" s="450"/>
      <c r="BU46" s="450"/>
      <c r="BV46" s="18" t="e">
        <f>ROUND(#REF!*0.1+#REF!,1)</f>
        <v>#REF!</v>
      </c>
      <c r="BW46" s="14" t="e">
        <f>ROUND(#REF!*0.1+#REF!,1)</f>
        <v>#REF!</v>
      </c>
      <c r="BX46" s="14" t="e">
        <f>ROUND(#REF!*0.1+#REF!,1)</f>
        <v>#REF!</v>
      </c>
      <c r="BY46" s="14" t="e">
        <f>ROUND(#REF!*0.1+#REF!,1)</f>
        <v>#REF!</v>
      </c>
      <c r="BZ46" s="14" t="e">
        <f>ROUND(#REF!*0.1+#REF!,1)</f>
        <v>#REF!</v>
      </c>
      <c r="CA46" s="19" t="e">
        <f>ROUND(#REF!*0.1+#REF!,1)</f>
        <v>#REF!</v>
      </c>
      <c r="CB46" s="18" t="e">
        <f>ROUND(#REF!*0.1+#REF!,1)</f>
        <v>#REF!</v>
      </c>
      <c r="CC46" s="14" t="e">
        <f>ROUND(#REF!*0.1+#REF!,1)</f>
        <v>#REF!</v>
      </c>
      <c r="CD46" s="14" t="e">
        <f>ROUND(#REF!*0.1+#REF!,1)</f>
        <v>#REF!</v>
      </c>
      <c r="CE46" s="14" t="e">
        <f>ROUND(#REF!*0.1+#REF!,1)</f>
        <v>#REF!</v>
      </c>
      <c r="CF46" s="14" t="e">
        <f>ROUND(#REF!*0.1+#REF!,1)</f>
        <v>#REF!</v>
      </c>
      <c r="CG46" s="19" t="e">
        <f>ROUND(#REF!*0.1+#REF!,1)</f>
        <v>#REF!</v>
      </c>
      <c r="CH46" s="18" t="e">
        <f>ROUND(#REF!*0.1+#REF!,1)</f>
        <v>#REF!</v>
      </c>
      <c r="CI46" s="14" t="e">
        <f>ROUND(#REF!*0.1+#REF!,1)</f>
        <v>#REF!</v>
      </c>
      <c r="CJ46" s="14" t="e">
        <f>ROUND(#REF!*0.1+#REF!,1)</f>
        <v>#REF!</v>
      </c>
      <c r="CK46" s="14" t="e">
        <f>ROUND(#REF!*0.1+#REF!,1)</f>
        <v>#REF!</v>
      </c>
      <c r="CL46" s="14" t="e">
        <f>ROUND(#REF!*0.1+#REF!,1)</f>
        <v>#REF!</v>
      </c>
      <c r="CM46" s="19" t="e">
        <f>ROUND(#REF!*0.1+#REF!,1)</f>
        <v>#REF!</v>
      </c>
    </row>
    <row r="47" spans="1:91" ht="32.25" hidden="1" thickBot="1">
      <c r="A47" s="16" t="s">
        <v>598</v>
      </c>
      <c r="B47" s="17" t="s">
        <v>1119</v>
      </c>
      <c r="C47" s="71">
        <v>52.3</v>
      </c>
      <c r="D47" s="18" t="e">
        <f>ROUND(#REF!*0.1+#REF!,1)</f>
        <v>#REF!</v>
      </c>
      <c r="E47" s="14" t="e">
        <f>ROUND(#REF!*0.1+#REF!,1)</f>
        <v>#REF!</v>
      </c>
      <c r="F47" s="14" t="e">
        <f>ROUND(#REF!*0.1+#REF!,1)</f>
        <v>#REF!</v>
      </c>
      <c r="G47" s="14" t="e">
        <f>ROUND(#REF!*0.1+#REF!,1)</f>
        <v>#REF!</v>
      </c>
      <c r="H47" s="14" t="e">
        <f>ROUND(#REF!*0.1+#REF!,1)</f>
        <v>#REF!</v>
      </c>
      <c r="I47" s="19" t="e">
        <f>ROUND(#REF!*0.1+#REF!,1)</f>
        <v>#REF!</v>
      </c>
      <c r="J47" s="18" t="e">
        <f>ROUND(#REF!*0.1+#REF!,1)</f>
        <v>#REF!</v>
      </c>
      <c r="K47" s="14" t="e">
        <f>ROUND(#REF!*0.1+#REF!,1)</f>
        <v>#REF!</v>
      </c>
      <c r="L47" s="14" t="e">
        <f>ROUND(#REF!*0.1+#REF!,1)</f>
        <v>#REF!</v>
      </c>
      <c r="M47" s="14" t="e">
        <f>ROUND(#REF!*0.1+#REF!,1)</f>
        <v>#REF!</v>
      </c>
      <c r="N47" s="14" t="e">
        <f>ROUND(#REF!*0.1+#REF!,1)</f>
        <v>#REF!</v>
      </c>
      <c r="O47" s="19" t="e">
        <f>ROUND(#REF!*0.1+#REF!,1)</f>
        <v>#REF!</v>
      </c>
      <c r="P47" s="18" t="e">
        <f>ROUND(#REF!*0.1+#REF!,1)</f>
        <v>#REF!</v>
      </c>
      <c r="Q47" s="14" t="e">
        <f>ROUND(#REF!*0.1+#REF!,1)</f>
        <v>#REF!</v>
      </c>
      <c r="R47" s="14" t="e">
        <f>ROUND(#REF!*0.1+#REF!,1)</f>
        <v>#REF!</v>
      </c>
      <c r="S47" s="14" t="e">
        <f>ROUND(#REF!*0.1+#REF!,1)</f>
        <v>#REF!</v>
      </c>
      <c r="T47" s="14" t="e">
        <f>ROUND(#REF!*0.1+#REF!,1)</f>
        <v>#REF!</v>
      </c>
      <c r="U47" s="19" t="e">
        <f>ROUND(#REF!*0.1+#REF!,1)</f>
        <v>#REF!</v>
      </c>
      <c r="V47" s="18" t="e">
        <f>ROUND(#REF!*0.1+#REF!,1)</f>
        <v>#REF!</v>
      </c>
      <c r="W47" s="14" t="e">
        <f>ROUND(#REF!*0.1+#REF!,1)</f>
        <v>#REF!</v>
      </c>
      <c r="X47" s="14"/>
      <c r="Y47" s="14"/>
      <c r="Z47" s="14"/>
      <c r="AA47" s="14"/>
      <c r="AB47" s="14" t="e">
        <f>ROUND(#REF!*0.1+#REF!,1)</f>
        <v>#REF!</v>
      </c>
      <c r="AC47" s="14" t="e">
        <f>ROUND(#REF!*0.1+#REF!,1)</f>
        <v>#REF!</v>
      </c>
      <c r="AD47" s="14"/>
      <c r="AE47" s="14"/>
      <c r="AF47" s="14"/>
      <c r="AG47" s="14"/>
      <c r="AH47" s="14" t="e">
        <f>ROUND(#REF!*0.1+#REF!,1)</f>
        <v>#REF!</v>
      </c>
      <c r="AI47" s="19" t="e">
        <f>ROUND(#REF!*0.1+#REF!,1)</f>
        <v>#REF!</v>
      </c>
      <c r="AJ47" s="450"/>
      <c r="AK47" s="450"/>
      <c r="AL47" s="450"/>
      <c r="AM47" s="450"/>
      <c r="AN47" s="18" t="e">
        <f>ROUND(#REF!*0.1+#REF!,1)</f>
        <v>#REF!</v>
      </c>
      <c r="AO47" s="14" t="e">
        <f>ROUND(#REF!*0.1+#REF!,1)</f>
        <v>#REF!</v>
      </c>
      <c r="AP47" s="14"/>
      <c r="AQ47" s="14"/>
      <c r="AR47" s="14"/>
      <c r="AS47" s="14"/>
      <c r="AT47" s="14" t="e">
        <f>ROUND(#REF!*0.1+#REF!,1)</f>
        <v>#REF!</v>
      </c>
      <c r="AU47" s="14" t="e">
        <f>ROUND(#REF!*0.1+#REF!,1)</f>
        <v>#REF!</v>
      </c>
      <c r="AV47" s="14"/>
      <c r="AW47" s="14"/>
      <c r="AX47" s="14"/>
      <c r="AY47" s="14"/>
      <c r="AZ47" s="14" t="e">
        <f>ROUND(#REF!*0.1+#REF!,1)</f>
        <v>#REF!</v>
      </c>
      <c r="BA47" s="19" t="e">
        <f>ROUND(#REF!*0.1+#REF!,1)</f>
        <v>#REF!</v>
      </c>
      <c r="BB47" s="450"/>
      <c r="BC47" s="450"/>
      <c r="BD47" s="450"/>
      <c r="BE47" s="450"/>
      <c r="BF47" s="18" t="e">
        <f>ROUND(#REF!*0.1+#REF!,1)</f>
        <v>#REF!</v>
      </c>
      <c r="BG47" s="14" t="e">
        <f>ROUND(#REF!*0.1+#REF!,1)</f>
        <v>#REF!</v>
      </c>
      <c r="BH47" s="14"/>
      <c r="BI47" s="14"/>
      <c r="BJ47" s="14"/>
      <c r="BK47" s="14"/>
      <c r="BL47" s="14" t="e">
        <f>ROUND(#REF!*0.1+#REF!,1)</f>
        <v>#REF!</v>
      </c>
      <c r="BM47" s="14" t="e">
        <f>ROUND(#REF!*0.1+#REF!,1)</f>
        <v>#REF!</v>
      </c>
      <c r="BN47" s="14"/>
      <c r="BO47" s="14"/>
      <c r="BP47" s="14"/>
      <c r="BQ47" s="14"/>
      <c r="BR47" s="14" t="e">
        <f>ROUND(#REF!*0.1+#REF!,1)</f>
        <v>#REF!</v>
      </c>
      <c r="BS47" s="19" t="e">
        <f>ROUND(#REF!*0.1+#REF!,1)</f>
        <v>#REF!</v>
      </c>
      <c r="BT47" s="450"/>
      <c r="BU47" s="450"/>
      <c r="BV47" s="18" t="e">
        <f>ROUND(#REF!*0.1+#REF!,1)</f>
        <v>#REF!</v>
      </c>
      <c r="BW47" s="14" t="e">
        <f>ROUND(#REF!*0.1+#REF!,1)</f>
        <v>#REF!</v>
      </c>
      <c r="BX47" s="14" t="e">
        <f>ROUND(#REF!*0.1+#REF!,1)</f>
        <v>#REF!</v>
      </c>
      <c r="BY47" s="14" t="e">
        <f>ROUND(#REF!*0.1+#REF!,1)</f>
        <v>#REF!</v>
      </c>
      <c r="BZ47" s="14" t="e">
        <f>ROUND(#REF!*0.1+#REF!,1)</f>
        <v>#REF!</v>
      </c>
      <c r="CA47" s="19" t="e">
        <f>ROUND(#REF!*0.1+#REF!,1)</f>
        <v>#REF!</v>
      </c>
      <c r="CB47" s="18" t="e">
        <f>ROUND(#REF!*0.1+#REF!,1)</f>
        <v>#REF!</v>
      </c>
      <c r="CC47" s="14" t="e">
        <f>ROUND(#REF!*0.1+#REF!,1)</f>
        <v>#REF!</v>
      </c>
      <c r="CD47" s="14" t="e">
        <f>ROUND(#REF!*0.1+#REF!,1)</f>
        <v>#REF!</v>
      </c>
      <c r="CE47" s="14" t="e">
        <f>ROUND(#REF!*0.1+#REF!,1)</f>
        <v>#REF!</v>
      </c>
      <c r="CF47" s="14" t="e">
        <f>ROUND(#REF!*0.1+#REF!,1)</f>
        <v>#REF!</v>
      </c>
      <c r="CG47" s="19" t="e">
        <f>ROUND(#REF!*0.1+#REF!,1)</f>
        <v>#REF!</v>
      </c>
      <c r="CH47" s="18" t="e">
        <f>ROUND(#REF!*0.1+#REF!,1)</f>
        <v>#REF!</v>
      </c>
      <c r="CI47" s="14" t="e">
        <f>ROUND(#REF!*0.1+#REF!,1)</f>
        <v>#REF!</v>
      </c>
      <c r="CJ47" s="14" t="e">
        <f>ROUND(#REF!*0.1+#REF!,1)</f>
        <v>#REF!</v>
      </c>
      <c r="CK47" s="14" t="e">
        <f>ROUND(#REF!*0.1+#REF!,1)</f>
        <v>#REF!</v>
      </c>
      <c r="CL47" s="14" t="e">
        <f>ROUND(#REF!*0.1+#REF!,1)</f>
        <v>#REF!</v>
      </c>
      <c r="CM47" s="19" t="e">
        <f>ROUND(#REF!*0.1+#REF!,1)</f>
        <v>#REF!</v>
      </c>
    </row>
    <row r="48" spans="1:91" ht="32.25" hidden="1" thickBot="1">
      <c r="A48" s="16" t="s">
        <v>599</v>
      </c>
      <c r="B48" s="17" t="s">
        <v>1120</v>
      </c>
      <c r="C48" s="71">
        <v>396.9</v>
      </c>
      <c r="D48" s="18" t="e">
        <f>ROUND(#REF!*0.1+#REF!,1)</f>
        <v>#REF!</v>
      </c>
      <c r="E48" s="14" t="e">
        <f>ROUND(#REF!*0.1+#REF!,1)</f>
        <v>#REF!</v>
      </c>
      <c r="F48" s="14" t="e">
        <f>ROUND(#REF!*0.1+#REF!,1)</f>
        <v>#REF!</v>
      </c>
      <c r="G48" s="14" t="e">
        <f>ROUND(#REF!*0.1+#REF!,1)</f>
        <v>#REF!</v>
      </c>
      <c r="H48" s="14" t="e">
        <f>ROUND(#REF!*0.1+#REF!,1)</f>
        <v>#REF!</v>
      </c>
      <c r="I48" s="19" t="e">
        <f>ROUND(#REF!*0.1+#REF!,1)</f>
        <v>#REF!</v>
      </c>
      <c r="J48" s="18" t="e">
        <f>ROUND(#REF!*0.1+#REF!,1)</f>
        <v>#REF!</v>
      </c>
      <c r="K48" s="14" t="e">
        <f>ROUND(#REF!*0.1+#REF!,1)</f>
        <v>#REF!</v>
      </c>
      <c r="L48" s="14" t="e">
        <f>ROUND(#REF!*0.1+#REF!,1)</f>
        <v>#REF!</v>
      </c>
      <c r="M48" s="14" t="e">
        <f>ROUND(#REF!*0.1+#REF!,1)</f>
        <v>#REF!</v>
      </c>
      <c r="N48" s="14" t="e">
        <f>ROUND(#REF!*0.1+#REF!,1)</f>
        <v>#REF!</v>
      </c>
      <c r="O48" s="19" t="e">
        <f>ROUND(#REF!*0.1+#REF!,1)</f>
        <v>#REF!</v>
      </c>
      <c r="P48" s="18" t="e">
        <f>ROUND(#REF!*0.1+#REF!,1)</f>
        <v>#REF!</v>
      </c>
      <c r="Q48" s="14" t="e">
        <f>ROUND(#REF!*0.1+#REF!,1)</f>
        <v>#REF!</v>
      </c>
      <c r="R48" s="14" t="e">
        <f>ROUND(#REF!*0.1+#REF!,1)</f>
        <v>#REF!</v>
      </c>
      <c r="S48" s="14" t="e">
        <f>ROUND(#REF!*0.1+#REF!,1)</f>
        <v>#REF!</v>
      </c>
      <c r="T48" s="14" t="e">
        <f>ROUND(#REF!*0.1+#REF!,1)</f>
        <v>#REF!</v>
      </c>
      <c r="U48" s="19" t="e">
        <f>ROUND(#REF!*0.1+#REF!,1)</f>
        <v>#REF!</v>
      </c>
      <c r="V48" s="18" t="e">
        <f>ROUND(#REF!*0.1+#REF!,1)</f>
        <v>#REF!</v>
      </c>
      <c r="W48" s="14" t="e">
        <f>ROUND(#REF!*0.1+#REF!,1)</f>
        <v>#REF!</v>
      </c>
      <c r="X48" s="14"/>
      <c r="Y48" s="14"/>
      <c r="Z48" s="14"/>
      <c r="AA48" s="14"/>
      <c r="AB48" s="14" t="e">
        <f>ROUND(#REF!*0.1+#REF!,1)</f>
        <v>#REF!</v>
      </c>
      <c r="AC48" s="14" t="e">
        <f>ROUND(#REF!*0.1+#REF!,1)</f>
        <v>#REF!</v>
      </c>
      <c r="AD48" s="14"/>
      <c r="AE48" s="14"/>
      <c r="AF48" s="14"/>
      <c r="AG48" s="14"/>
      <c r="AH48" s="14" t="e">
        <f>ROUND(#REF!*0.1+#REF!,1)</f>
        <v>#REF!</v>
      </c>
      <c r="AI48" s="19" t="e">
        <f>ROUND(#REF!*0.1+#REF!,1)</f>
        <v>#REF!</v>
      </c>
      <c r="AJ48" s="450"/>
      <c r="AK48" s="450"/>
      <c r="AL48" s="450"/>
      <c r="AM48" s="450"/>
      <c r="AN48" s="18" t="e">
        <f>ROUND(#REF!*0.1+#REF!,1)</f>
        <v>#REF!</v>
      </c>
      <c r="AO48" s="14" t="e">
        <f>ROUND(#REF!*0.1+#REF!,1)</f>
        <v>#REF!</v>
      </c>
      <c r="AP48" s="14"/>
      <c r="AQ48" s="14"/>
      <c r="AR48" s="14"/>
      <c r="AS48" s="14"/>
      <c r="AT48" s="14" t="e">
        <f>ROUND(#REF!*0.1+#REF!,1)</f>
        <v>#REF!</v>
      </c>
      <c r="AU48" s="14" t="e">
        <f>ROUND(#REF!*0.1+#REF!,1)</f>
        <v>#REF!</v>
      </c>
      <c r="AV48" s="14"/>
      <c r="AW48" s="14"/>
      <c r="AX48" s="14"/>
      <c r="AY48" s="14"/>
      <c r="AZ48" s="14" t="e">
        <f>ROUND(#REF!*0.1+#REF!,1)</f>
        <v>#REF!</v>
      </c>
      <c r="BA48" s="19" t="e">
        <f>ROUND(#REF!*0.1+#REF!,1)</f>
        <v>#REF!</v>
      </c>
      <c r="BB48" s="450"/>
      <c r="BC48" s="450"/>
      <c r="BD48" s="450"/>
      <c r="BE48" s="450"/>
      <c r="BF48" s="18" t="e">
        <f>ROUND(#REF!*0.1+#REF!,1)</f>
        <v>#REF!</v>
      </c>
      <c r="BG48" s="14" t="e">
        <f>ROUND(#REF!*0.1+#REF!,1)</f>
        <v>#REF!</v>
      </c>
      <c r="BH48" s="14"/>
      <c r="BI48" s="14"/>
      <c r="BJ48" s="14"/>
      <c r="BK48" s="14"/>
      <c r="BL48" s="14" t="e">
        <f>ROUND(#REF!*0.1+#REF!,1)</f>
        <v>#REF!</v>
      </c>
      <c r="BM48" s="14" t="e">
        <f>ROUND(#REF!*0.1+#REF!,1)</f>
        <v>#REF!</v>
      </c>
      <c r="BN48" s="14"/>
      <c r="BO48" s="14"/>
      <c r="BP48" s="14"/>
      <c r="BQ48" s="14"/>
      <c r="BR48" s="14" t="e">
        <f>ROUND(#REF!*0.1+#REF!,1)</f>
        <v>#REF!</v>
      </c>
      <c r="BS48" s="19" t="e">
        <f>ROUND(#REF!*0.1+#REF!,1)</f>
        <v>#REF!</v>
      </c>
      <c r="BT48" s="450"/>
      <c r="BU48" s="450"/>
      <c r="BV48" s="18" t="e">
        <f>ROUND(#REF!*0.1+#REF!,1)</f>
        <v>#REF!</v>
      </c>
      <c r="BW48" s="14" t="e">
        <f>ROUND(#REF!*0.1+#REF!,1)</f>
        <v>#REF!</v>
      </c>
      <c r="BX48" s="14" t="e">
        <f>ROUND(#REF!*0.1+#REF!,1)</f>
        <v>#REF!</v>
      </c>
      <c r="BY48" s="14" t="e">
        <f>ROUND(#REF!*0.1+#REF!,1)</f>
        <v>#REF!</v>
      </c>
      <c r="BZ48" s="14" t="e">
        <f>ROUND(#REF!*0.1+#REF!,1)</f>
        <v>#REF!</v>
      </c>
      <c r="CA48" s="19" t="e">
        <f>ROUND(#REF!*0.1+#REF!,1)</f>
        <v>#REF!</v>
      </c>
      <c r="CB48" s="18" t="e">
        <f>ROUND(#REF!*0.1+#REF!,1)</f>
        <v>#REF!</v>
      </c>
      <c r="CC48" s="14" t="e">
        <f>ROUND(#REF!*0.1+#REF!,1)</f>
        <v>#REF!</v>
      </c>
      <c r="CD48" s="14" t="e">
        <f>ROUND(#REF!*0.1+#REF!,1)</f>
        <v>#REF!</v>
      </c>
      <c r="CE48" s="14" t="e">
        <f>ROUND(#REF!*0.1+#REF!,1)</f>
        <v>#REF!</v>
      </c>
      <c r="CF48" s="14" t="e">
        <f>ROUND(#REF!*0.1+#REF!,1)</f>
        <v>#REF!</v>
      </c>
      <c r="CG48" s="19" t="e">
        <f>ROUND(#REF!*0.1+#REF!,1)</f>
        <v>#REF!</v>
      </c>
      <c r="CH48" s="18" t="e">
        <f>ROUND(#REF!*0.1+#REF!,1)</f>
        <v>#REF!</v>
      </c>
      <c r="CI48" s="14" t="e">
        <f>ROUND(#REF!*0.1+#REF!,1)</f>
        <v>#REF!</v>
      </c>
      <c r="CJ48" s="14" t="e">
        <f>ROUND(#REF!*0.1+#REF!,1)</f>
        <v>#REF!</v>
      </c>
      <c r="CK48" s="14" t="e">
        <f>ROUND(#REF!*0.1+#REF!,1)</f>
        <v>#REF!</v>
      </c>
      <c r="CL48" s="14" t="e">
        <f>ROUND(#REF!*0.1+#REF!,1)</f>
        <v>#REF!</v>
      </c>
      <c r="CM48" s="19" t="e">
        <f>ROUND(#REF!*0.1+#REF!,1)</f>
        <v>#REF!</v>
      </c>
    </row>
    <row r="49" spans="1:91" ht="32.25" hidden="1" thickBot="1">
      <c r="A49" s="16" t="s">
        <v>599</v>
      </c>
      <c r="B49" s="17" t="s">
        <v>1124</v>
      </c>
      <c r="C49" s="71">
        <v>259.6</v>
      </c>
      <c r="D49" s="18" t="e">
        <f>ROUND(#REF!*0.1+#REF!,1)</f>
        <v>#REF!</v>
      </c>
      <c r="E49" s="14" t="e">
        <f>ROUND(#REF!*0.1+#REF!,1)</f>
        <v>#REF!</v>
      </c>
      <c r="F49" s="14" t="e">
        <f>ROUND(#REF!*0.1+#REF!,1)</f>
        <v>#REF!</v>
      </c>
      <c r="G49" s="14" t="e">
        <f>ROUND(#REF!*0.1+#REF!,1)</f>
        <v>#REF!</v>
      </c>
      <c r="H49" s="14" t="e">
        <f>ROUND(#REF!*0.1+#REF!,1)</f>
        <v>#REF!</v>
      </c>
      <c r="I49" s="19" t="e">
        <f>ROUND(#REF!*0.1+#REF!,1)</f>
        <v>#REF!</v>
      </c>
      <c r="J49" s="18" t="e">
        <f>ROUND(#REF!*0.1+#REF!,1)</f>
        <v>#REF!</v>
      </c>
      <c r="K49" s="14" t="e">
        <f>ROUND(#REF!*0.1+#REF!,1)</f>
        <v>#REF!</v>
      </c>
      <c r="L49" s="14" t="e">
        <f>ROUND(#REF!*0.1+#REF!,1)</f>
        <v>#REF!</v>
      </c>
      <c r="M49" s="14" t="e">
        <f>ROUND(#REF!*0.1+#REF!,1)</f>
        <v>#REF!</v>
      </c>
      <c r="N49" s="14" t="e">
        <f>ROUND(#REF!*0.1+#REF!,1)</f>
        <v>#REF!</v>
      </c>
      <c r="O49" s="19" t="e">
        <f>ROUND(#REF!*0.1+#REF!,1)</f>
        <v>#REF!</v>
      </c>
      <c r="P49" s="18" t="e">
        <f>ROUND(#REF!*0.1+#REF!,1)</f>
        <v>#REF!</v>
      </c>
      <c r="Q49" s="14" t="e">
        <f>ROUND(#REF!*0.1+#REF!,1)</f>
        <v>#REF!</v>
      </c>
      <c r="R49" s="14" t="e">
        <f>ROUND(#REF!*0.1+#REF!,1)</f>
        <v>#REF!</v>
      </c>
      <c r="S49" s="14" t="e">
        <f>ROUND(#REF!*0.1+#REF!,1)</f>
        <v>#REF!</v>
      </c>
      <c r="T49" s="14" t="e">
        <f>ROUND(#REF!*0.1+#REF!,1)</f>
        <v>#REF!</v>
      </c>
      <c r="U49" s="19" t="e">
        <f>ROUND(#REF!*0.1+#REF!,1)</f>
        <v>#REF!</v>
      </c>
      <c r="V49" s="18" t="e">
        <f>ROUND(#REF!*0.1+#REF!,1)</f>
        <v>#REF!</v>
      </c>
      <c r="W49" s="14" t="e">
        <f>ROUND(#REF!*0.1+#REF!,1)</f>
        <v>#REF!</v>
      </c>
      <c r="X49" s="14"/>
      <c r="Y49" s="14"/>
      <c r="Z49" s="14"/>
      <c r="AA49" s="14"/>
      <c r="AB49" s="14" t="e">
        <f>ROUND(#REF!*0.1+#REF!,1)</f>
        <v>#REF!</v>
      </c>
      <c r="AC49" s="14" t="e">
        <f>ROUND(#REF!*0.1+#REF!,1)</f>
        <v>#REF!</v>
      </c>
      <c r="AD49" s="14"/>
      <c r="AE49" s="14"/>
      <c r="AF49" s="14"/>
      <c r="AG49" s="14"/>
      <c r="AH49" s="14" t="e">
        <f>ROUND(#REF!*0.1+#REF!,1)</f>
        <v>#REF!</v>
      </c>
      <c r="AI49" s="19" t="e">
        <f>ROUND(#REF!*0.1+#REF!,1)</f>
        <v>#REF!</v>
      </c>
      <c r="AJ49" s="450"/>
      <c r="AK49" s="450"/>
      <c r="AL49" s="450"/>
      <c r="AM49" s="450"/>
      <c r="AN49" s="18" t="e">
        <f>ROUND(#REF!*0.1+#REF!,1)</f>
        <v>#REF!</v>
      </c>
      <c r="AO49" s="14" t="e">
        <f>ROUND(#REF!*0.1+#REF!,1)</f>
        <v>#REF!</v>
      </c>
      <c r="AP49" s="14"/>
      <c r="AQ49" s="14"/>
      <c r="AR49" s="14"/>
      <c r="AS49" s="14"/>
      <c r="AT49" s="14" t="e">
        <f>ROUND(#REF!*0.1+#REF!,1)</f>
        <v>#REF!</v>
      </c>
      <c r="AU49" s="14" t="e">
        <f>ROUND(#REF!*0.1+#REF!,1)</f>
        <v>#REF!</v>
      </c>
      <c r="AV49" s="14"/>
      <c r="AW49" s="14"/>
      <c r="AX49" s="14"/>
      <c r="AY49" s="14"/>
      <c r="AZ49" s="14" t="e">
        <f>ROUND(#REF!*0.1+#REF!,1)</f>
        <v>#REF!</v>
      </c>
      <c r="BA49" s="19" t="e">
        <f>ROUND(#REF!*0.1+#REF!,1)</f>
        <v>#REF!</v>
      </c>
      <c r="BB49" s="450"/>
      <c r="BC49" s="450"/>
      <c r="BD49" s="450"/>
      <c r="BE49" s="450"/>
      <c r="BF49" s="18" t="e">
        <f>ROUND(#REF!*0.1+#REF!,1)</f>
        <v>#REF!</v>
      </c>
      <c r="BG49" s="14" t="e">
        <f>ROUND(#REF!*0.1+#REF!,1)</f>
        <v>#REF!</v>
      </c>
      <c r="BH49" s="14"/>
      <c r="BI49" s="14"/>
      <c r="BJ49" s="14"/>
      <c r="BK49" s="14"/>
      <c r="BL49" s="14" t="e">
        <f>ROUND(#REF!*0.1+#REF!,1)</f>
        <v>#REF!</v>
      </c>
      <c r="BM49" s="14" t="e">
        <f>ROUND(#REF!*0.1+#REF!,1)</f>
        <v>#REF!</v>
      </c>
      <c r="BN49" s="14"/>
      <c r="BO49" s="14"/>
      <c r="BP49" s="14"/>
      <c r="BQ49" s="14"/>
      <c r="BR49" s="14" t="e">
        <f>ROUND(#REF!*0.1+#REF!,1)</f>
        <v>#REF!</v>
      </c>
      <c r="BS49" s="19" t="e">
        <f>ROUND(#REF!*0.1+#REF!,1)</f>
        <v>#REF!</v>
      </c>
      <c r="BT49" s="450"/>
      <c r="BU49" s="450"/>
      <c r="BV49" s="18" t="e">
        <f>ROUND(#REF!*0.1+#REF!,1)</f>
        <v>#REF!</v>
      </c>
      <c r="BW49" s="14" t="e">
        <f>ROUND(#REF!*0.1+#REF!,1)</f>
        <v>#REF!</v>
      </c>
      <c r="BX49" s="14" t="e">
        <f>ROUND(#REF!*0.1+#REF!,1)</f>
        <v>#REF!</v>
      </c>
      <c r="BY49" s="14" t="e">
        <f>ROUND(#REF!*0.1+#REF!,1)</f>
        <v>#REF!</v>
      </c>
      <c r="BZ49" s="14" t="e">
        <f>ROUND(#REF!*0.1+#REF!,1)</f>
        <v>#REF!</v>
      </c>
      <c r="CA49" s="19" t="e">
        <f>ROUND(#REF!*0.1+#REF!,1)</f>
        <v>#REF!</v>
      </c>
      <c r="CB49" s="18" t="e">
        <f>ROUND(#REF!*0.1+#REF!,1)</f>
        <v>#REF!</v>
      </c>
      <c r="CC49" s="14" t="e">
        <f>ROUND(#REF!*0.1+#REF!,1)</f>
        <v>#REF!</v>
      </c>
      <c r="CD49" s="14" t="e">
        <f>ROUND(#REF!*0.1+#REF!,1)</f>
        <v>#REF!</v>
      </c>
      <c r="CE49" s="14" t="e">
        <f>ROUND(#REF!*0.1+#REF!,1)</f>
        <v>#REF!</v>
      </c>
      <c r="CF49" s="14" t="e">
        <f>ROUND(#REF!*0.1+#REF!,1)</f>
        <v>#REF!</v>
      </c>
      <c r="CG49" s="19" t="e">
        <f>ROUND(#REF!*0.1+#REF!,1)</f>
        <v>#REF!</v>
      </c>
      <c r="CH49" s="18" t="e">
        <f>ROUND(#REF!*0.1+#REF!,1)</f>
        <v>#REF!</v>
      </c>
      <c r="CI49" s="14" t="e">
        <f>ROUND(#REF!*0.1+#REF!,1)</f>
        <v>#REF!</v>
      </c>
      <c r="CJ49" s="14" t="e">
        <f>ROUND(#REF!*0.1+#REF!,1)</f>
        <v>#REF!</v>
      </c>
      <c r="CK49" s="14" t="e">
        <f>ROUND(#REF!*0.1+#REF!,1)</f>
        <v>#REF!</v>
      </c>
      <c r="CL49" s="14" t="e">
        <f>ROUND(#REF!*0.1+#REF!,1)</f>
        <v>#REF!</v>
      </c>
      <c r="CM49" s="19" t="e">
        <f>ROUND(#REF!*0.1+#REF!,1)</f>
        <v>#REF!</v>
      </c>
    </row>
    <row r="50" spans="1:91" ht="32.25" hidden="1" thickBot="1">
      <c r="A50" s="16" t="s">
        <v>600</v>
      </c>
      <c r="B50" s="17" t="s">
        <v>1121</v>
      </c>
      <c r="C50" s="71">
        <v>135.3</v>
      </c>
      <c r="D50" s="18" t="e">
        <f>ROUND(#REF!*0.1+#REF!,1)</f>
        <v>#REF!</v>
      </c>
      <c r="E50" s="14" t="e">
        <f>ROUND(#REF!*0.1+#REF!,1)</f>
        <v>#REF!</v>
      </c>
      <c r="F50" s="14" t="e">
        <f>ROUND(#REF!*0.1+#REF!,1)</f>
        <v>#REF!</v>
      </c>
      <c r="G50" s="14" t="e">
        <f>ROUND(#REF!*0.1+#REF!,1)</f>
        <v>#REF!</v>
      </c>
      <c r="H50" s="14" t="e">
        <f>ROUND(#REF!*0.1+#REF!,1)</f>
        <v>#REF!</v>
      </c>
      <c r="I50" s="19" t="e">
        <f>ROUND(#REF!*0.1+#REF!,1)</f>
        <v>#REF!</v>
      </c>
      <c r="J50" s="18" t="e">
        <f>ROUND(#REF!*0.1+#REF!,1)</f>
        <v>#REF!</v>
      </c>
      <c r="K50" s="14" t="e">
        <f>ROUND(#REF!*0.1+#REF!,1)</f>
        <v>#REF!</v>
      </c>
      <c r="L50" s="14" t="e">
        <f>ROUND(#REF!*0.1+#REF!,1)</f>
        <v>#REF!</v>
      </c>
      <c r="M50" s="14" t="e">
        <f>ROUND(#REF!*0.1+#REF!,1)</f>
        <v>#REF!</v>
      </c>
      <c r="N50" s="14" t="e">
        <f>ROUND(#REF!*0.1+#REF!,1)</f>
        <v>#REF!</v>
      </c>
      <c r="O50" s="19" t="e">
        <f>ROUND(#REF!*0.1+#REF!,1)</f>
        <v>#REF!</v>
      </c>
      <c r="P50" s="18" t="e">
        <f>ROUND(#REF!*0.1+#REF!,1)</f>
        <v>#REF!</v>
      </c>
      <c r="Q50" s="14" t="e">
        <f>ROUND(#REF!*0.1+#REF!,1)</f>
        <v>#REF!</v>
      </c>
      <c r="R50" s="14" t="e">
        <f>ROUND(#REF!*0.1+#REF!,1)</f>
        <v>#REF!</v>
      </c>
      <c r="S50" s="14" t="e">
        <f>ROUND(#REF!*0.1+#REF!,1)</f>
        <v>#REF!</v>
      </c>
      <c r="T50" s="14" t="e">
        <f>ROUND(#REF!*0.1+#REF!,1)</f>
        <v>#REF!</v>
      </c>
      <c r="U50" s="19" t="e">
        <f>ROUND(#REF!*0.1+#REF!,1)</f>
        <v>#REF!</v>
      </c>
      <c r="V50" s="18" t="e">
        <f>ROUND(#REF!*0.1+#REF!,1)</f>
        <v>#REF!</v>
      </c>
      <c r="W50" s="14" t="e">
        <f>ROUND(#REF!*0.1+#REF!,1)</f>
        <v>#REF!</v>
      </c>
      <c r="X50" s="14"/>
      <c r="Y50" s="14"/>
      <c r="Z50" s="14"/>
      <c r="AA50" s="14"/>
      <c r="AB50" s="14" t="e">
        <f>ROUND(#REF!*0.1+#REF!,1)</f>
        <v>#REF!</v>
      </c>
      <c r="AC50" s="14" t="e">
        <f>ROUND(#REF!*0.1+#REF!,1)</f>
        <v>#REF!</v>
      </c>
      <c r="AD50" s="14"/>
      <c r="AE50" s="14"/>
      <c r="AF50" s="14"/>
      <c r="AG50" s="14"/>
      <c r="AH50" s="14" t="e">
        <f>ROUND(#REF!*0.1+#REF!,1)</f>
        <v>#REF!</v>
      </c>
      <c r="AI50" s="19" t="e">
        <f>ROUND(#REF!*0.1+#REF!,1)</f>
        <v>#REF!</v>
      </c>
      <c r="AJ50" s="450"/>
      <c r="AK50" s="450"/>
      <c r="AL50" s="450"/>
      <c r="AM50" s="450"/>
      <c r="AN50" s="18" t="e">
        <f>ROUND(#REF!*0.1+#REF!,1)</f>
        <v>#REF!</v>
      </c>
      <c r="AO50" s="14" t="e">
        <f>ROUND(#REF!*0.1+#REF!,1)</f>
        <v>#REF!</v>
      </c>
      <c r="AP50" s="14"/>
      <c r="AQ50" s="14"/>
      <c r="AR50" s="14"/>
      <c r="AS50" s="14"/>
      <c r="AT50" s="14" t="e">
        <f>ROUND(#REF!*0.1+#REF!,1)</f>
        <v>#REF!</v>
      </c>
      <c r="AU50" s="14" t="e">
        <f>ROUND(#REF!*0.1+#REF!,1)</f>
        <v>#REF!</v>
      </c>
      <c r="AV50" s="14"/>
      <c r="AW50" s="14"/>
      <c r="AX50" s="14"/>
      <c r="AY50" s="14"/>
      <c r="AZ50" s="14" t="e">
        <f>ROUND(#REF!*0.1+#REF!,1)</f>
        <v>#REF!</v>
      </c>
      <c r="BA50" s="19" t="e">
        <f>ROUND(#REF!*0.1+#REF!,1)</f>
        <v>#REF!</v>
      </c>
      <c r="BB50" s="450"/>
      <c r="BC50" s="450"/>
      <c r="BD50" s="450"/>
      <c r="BE50" s="450"/>
      <c r="BF50" s="18" t="e">
        <f>ROUND(#REF!*0.1+#REF!,1)</f>
        <v>#REF!</v>
      </c>
      <c r="BG50" s="14" t="e">
        <f>ROUND(#REF!*0.1+#REF!,1)</f>
        <v>#REF!</v>
      </c>
      <c r="BH50" s="14"/>
      <c r="BI50" s="14"/>
      <c r="BJ50" s="14"/>
      <c r="BK50" s="14"/>
      <c r="BL50" s="14" t="e">
        <f>ROUND(#REF!*0.1+#REF!,1)</f>
        <v>#REF!</v>
      </c>
      <c r="BM50" s="14" t="e">
        <f>ROUND(#REF!*0.1+#REF!,1)</f>
        <v>#REF!</v>
      </c>
      <c r="BN50" s="14"/>
      <c r="BO50" s="14"/>
      <c r="BP50" s="14"/>
      <c r="BQ50" s="14"/>
      <c r="BR50" s="14" t="e">
        <f>ROUND(#REF!*0.1+#REF!,1)</f>
        <v>#REF!</v>
      </c>
      <c r="BS50" s="19" t="e">
        <f>ROUND(#REF!*0.1+#REF!,1)</f>
        <v>#REF!</v>
      </c>
      <c r="BT50" s="450"/>
      <c r="BU50" s="450"/>
      <c r="BV50" s="18" t="e">
        <f>ROUND(#REF!*0.1+#REF!,1)</f>
        <v>#REF!</v>
      </c>
      <c r="BW50" s="14" t="e">
        <f>ROUND(#REF!*0.1+#REF!,1)</f>
        <v>#REF!</v>
      </c>
      <c r="BX50" s="14" t="e">
        <f>ROUND(#REF!*0.1+#REF!,1)</f>
        <v>#REF!</v>
      </c>
      <c r="BY50" s="14" t="e">
        <f>ROUND(#REF!*0.1+#REF!,1)</f>
        <v>#REF!</v>
      </c>
      <c r="BZ50" s="14" t="e">
        <f>ROUND(#REF!*0.1+#REF!,1)</f>
        <v>#REF!</v>
      </c>
      <c r="CA50" s="19" t="e">
        <f>ROUND(#REF!*0.1+#REF!,1)</f>
        <v>#REF!</v>
      </c>
      <c r="CB50" s="18" t="e">
        <f>ROUND(#REF!*0.1+#REF!,1)</f>
        <v>#REF!</v>
      </c>
      <c r="CC50" s="14" t="e">
        <f>ROUND(#REF!*0.1+#REF!,1)</f>
        <v>#REF!</v>
      </c>
      <c r="CD50" s="14" t="e">
        <f>ROUND(#REF!*0.1+#REF!,1)</f>
        <v>#REF!</v>
      </c>
      <c r="CE50" s="14" t="e">
        <f>ROUND(#REF!*0.1+#REF!,1)</f>
        <v>#REF!</v>
      </c>
      <c r="CF50" s="14" t="e">
        <f>ROUND(#REF!*0.1+#REF!,1)</f>
        <v>#REF!</v>
      </c>
      <c r="CG50" s="19" t="e">
        <f>ROUND(#REF!*0.1+#REF!,1)</f>
        <v>#REF!</v>
      </c>
      <c r="CH50" s="18" t="e">
        <f>ROUND(#REF!*0.1+#REF!,1)</f>
        <v>#REF!</v>
      </c>
      <c r="CI50" s="14" t="e">
        <f>ROUND(#REF!*0.1+#REF!,1)</f>
        <v>#REF!</v>
      </c>
      <c r="CJ50" s="14" t="e">
        <f>ROUND(#REF!*0.1+#REF!,1)</f>
        <v>#REF!</v>
      </c>
      <c r="CK50" s="14" t="e">
        <f>ROUND(#REF!*0.1+#REF!,1)</f>
        <v>#REF!</v>
      </c>
      <c r="CL50" s="14" t="e">
        <f>ROUND(#REF!*0.1+#REF!,1)</f>
        <v>#REF!</v>
      </c>
      <c r="CM50" s="19" t="e">
        <f>ROUND(#REF!*0.1+#REF!,1)</f>
        <v>#REF!</v>
      </c>
    </row>
    <row r="51" spans="1:91" ht="16.5" hidden="1" thickBot="1">
      <c r="A51" s="16" t="s">
        <v>601</v>
      </c>
      <c r="B51" s="17" t="s">
        <v>1122</v>
      </c>
      <c r="C51" s="71">
        <v>69.3</v>
      </c>
      <c r="D51" s="18">
        <f aca="true" t="shared" si="45" ref="D51:CM51">ROUND(D22*0.1+D22,1)</f>
        <v>0</v>
      </c>
      <c r="E51" s="14">
        <f t="shared" si="45"/>
        <v>0</v>
      </c>
      <c r="F51" s="14">
        <f t="shared" si="45"/>
        <v>0</v>
      </c>
      <c r="G51" s="14">
        <f t="shared" si="45"/>
        <v>0</v>
      </c>
      <c r="H51" s="14">
        <f t="shared" si="45"/>
        <v>0</v>
      </c>
      <c r="I51" s="19">
        <f t="shared" si="45"/>
        <v>0</v>
      </c>
      <c r="J51" s="18">
        <f t="shared" si="45"/>
        <v>0</v>
      </c>
      <c r="K51" s="14">
        <f t="shared" si="45"/>
        <v>0</v>
      </c>
      <c r="L51" s="14">
        <f t="shared" si="45"/>
        <v>0</v>
      </c>
      <c r="M51" s="14">
        <f t="shared" si="45"/>
        <v>0</v>
      </c>
      <c r="N51" s="14">
        <f t="shared" si="45"/>
        <v>0</v>
      </c>
      <c r="O51" s="19">
        <f t="shared" si="45"/>
        <v>0</v>
      </c>
      <c r="P51" s="18">
        <f t="shared" si="45"/>
        <v>0</v>
      </c>
      <c r="Q51" s="14">
        <f t="shared" si="45"/>
        <v>0</v>
      </c>
      <c r="R51" s="14">
        <f t="shared" si="45"/>
        <v>0</v>
      </c>
      <c r="S51" s="14">
        <f t="shared" si="45"/>
        <v>0</v>
      </c>
      <c r="T51" s="14">
        <f t="shared" si="45"/>
        <v>0</v>
      </c>
      <c r="U51" s="19">
        <f t="shared" si="45"/>
        <v>0</v>
      </c>
      <c r="V51" s="18">
        <f t="shared" si="45"/>
        <v>0</v>
      </c>
      <c r="W51" s="14">
        <f t="shared" si="45"/>
        <v>0</v>
      </c>
      <c r="X51" s="14"/>
      <c r="Y51" s="14"/>
      <c r="Z51" s="14"/>
      <c r="AA51" s="14"/>
      <c r="AB51" s="14">
        <f t="shared" si="45"/>
        <v>0</v>
      </c>
      <c r="AC51" s="14">
        <f t="shared" si="45"/>
        <v>0</v>
      </c>
      <c r="AD51" s="14"/>
      <c r="AE51" s="14"/>
      <c r="AF51" s="14"/>
      <c r="AG51" s="14"/>
      <c r="AH51" s="14">
        <f t="shared" si="45"/>
        <v>0</v>
      </c>
      <c r="AI51" s="19">
        <f t="shared" si="45"/>
        <v>0</v>
      </c>
      <c r="AJ51" s="450"/>
      <c r="AK51" s="450"/>
      <c r="AL51" s="450"/>
      <c r="AM51" s="450"/>
      <c r="AN51" s="18">
        <f t="shared" si="45"/>
        <v>0</v>
      </c>
      <c r="AO51" s="14">
        <f t="shared" si="45"/>
        <v>0</v>
      </c>
      <c r="AP51" s="14"/>
      <c r="AQ51" s="14"/>
      <c r="AR51" s="14"/>
      <c r="AS51" s="14"/>
      <c r="AT51" s="14">
        <f t="shared" si="45"/>
        <v>69.3</v>
      </c>
      <c r="AU51" s="14">
        <f t="shared" si="45"/>
        <v>69.3</v>
      </c>
      <c r="AV51" s="14"/>
      <c r="AW51" s="14"/>
      <c r="AX51" s="14"/>
      <c r="AY51" s="14"/>
      <c r="AZ51" s="14">
        <f t="shared" si="45"/>
        <v>69.3</v>
      </c>
      <c r="BA51" s="19">
        <f t="shared" si="45"/>
        <v>69.3</v>
      </c>
      <c r="BB51" s="450"/>
      <c r="BC51" s="450"/>
      <c r="BD51" s="450"/>
      <c r="BE51" s="450"/>
      <c r="BF51" s="18">
        <f t="shared" si="45"/>
        <v>69.3</v>
      </c>
      <c r="BG51" s="14">
        <f t="shared" si="45"/>
        <v>69.3</v>
      </c>
      <c r="BH51" s="14"/>
      <c r="BI51" s="14"/>
      <c r="BJ51" s="14"/>
      <c r="BK51" s="14"/>
      <c r="BL51" s="14">
        <f t="shared" si="45"/>
        <v>69.3</v>
      </c>
      <c r="BM51" s="14">
        <f t="shared" si="45"/>
        <v>69.3</v>
      </c>
      <c r="BN51" s="14"/>
      <c r="BO51" s="14"/>
      <c r="BP51" s="14"/>
      <c r="BQ51" s="14"/>
      <c r="BR51" s="14">
        <f t="shared" si="45"/>
        <v>69.3</v>
      </c>
      <c r="BS51" s="19">
        <f t="shared" si="45"/>
        <v>69.3</v>
      </c>
      <c r="BT51" s="450"/>
      <c r="BU51" s="450"/>
      <c r="BV51" s="18">
        <f t="shared" si="45"/>
        <v>69.3</v>
      </c>
      <c r="BW51" s="14">
        <f t="shared" si="45"/>
        <v>69.3</v>
      </c>
      <c r="BX51" s="14">
        <f t="shared" si="45"/>
        <v>69.3</v>
      </c>
      <c r="BY51" s="14">
        <f t="shared" si="45"/>
        <v>69.3</v>
      </c>
      <c r="BZ51" s="14">
        <f t="shared" si="45"/>
        <v>69.3</v>
      </c>
      <c r="CA51" s="19">
        <f t="shared" si="45"/>
        <v>69.3</v>
      </c>
      <c r="CB51" s="18">
        <f t="shared" si="45"/>
        <v>69.3</v>
      </c>
      <c r="CC51" s="14">
        <f t="shared" si="45"/>
        <v>69.3</v>
      </c>
      <c r="CD51" s="14">
        <f t="shared" si="45"/>
        <v>69.3</v>
      </c>
      <c r="CE51" s="14">
        <f t="shared" si="45"/>
        <v>69.3</v>
      </c>
      <c r="CF51" s="14">
        <f t="shared" si="45"/>
        <v>69.3</v>
      </c>
      <c r="CG51" s="19">
        <f t="shared" si="45"/>
        <v>69.3</v>
      </c>
      <c r="CH51" s="18">
        <f t="shared" si="45"/>
        <v>69.3</v>
      </c>
      <c r="CI51" s="14">
        <f t="shared" si="45"/>
        <v>69.3</v>
      </c>
      <c r="CJ51" s="14">
        <f t="shared" si="45"/>
        <v>69.3</v>
      </c>
      <c r="CK51" s="14">
        <f t="shared" si="45"/>
        <v>69.3</v>
      </c>
      <c r="CL51" s="14">
        <f t="shared" si="45"/>
        <v>69.3</v>
      </c>
      <c r="CM51" s="19">
        <f t="shared" si="45"/>
        <v>69.3</v>
      </c>
    </row>
    <row r="52" spans="1:91" ht="95.25" hidden="1" thickBot="1">
      <c r="A52" s="24" t="s">
        <v>602</v>
      </c>
      <c r="B52" s="25" t="s">
        <v>1123</v>
      </c>
      <c r="C52" s="72">
        <v>181.5</v>
      </c>
      <c r="D52" s="20">
        <f aca="true" t="shared" si="46" ref="D52:CM52">ROUND(D25*0.1+D25,1)</f>
        <v>0</v>
      </c>
      <c r="E52" s="76">
        <f t="shared" si="46"/>
        <v>0</v>
      </c>
      <c r="F52" s="76">
        <f t="shared" si="46"/>
        <v>0</v>
      </c>
      <c r="G52" s="76">
        <f t="shared" si="46"/>
        <v>0</v>
      </c>
      <c r="H52" s="76">
        <f t="shared" si="46"/>
        <v>0</v>
      </c>
      <c r="I52" s="21">
        <f t="shared" si="46"/>
        <v>0</v>
      </c>
      <c r="J52" s="20">
        <f t="shared" si="46"/>
        <v>0</v>
      </c>
      <c r="K52" s="76">
        <f t="shared" si="46"/>
        <v>0</v>
      </c>
      <c r="L52" s="76">
        <f t="shared" si="46"/>
        <v>0</v>
      </c>
      <c r="M52" s="76">
        <f t="shared" si="46"/>
        <v>0</v>
      </c>
      <c r="N52" s="76">
        <f t="shared" si="46"/>
        <v>0</v>
      </c>
      <c r="O52" s="21">
        <f t="shared" si="46"/>
        <v>0</v>
      </c>
      <c r="P52" s="20">
        <f t="shared" si="46"/>
        <v>0</v>
      </c>
      <c r="Q52" s="76">
        <f t="shared" si="46"/>
        <v>0</v>
      </c>
      <c r="R52" s="76">
        <f t="shared" si="46"/>
        <v>0</v>
      </c>
      <c r="S52" s="76">
        <f t="shared" si="46"/>
        <v>0</v>
      </c>
      <c r="T52" s="76">
        <f t="shared" si="46"/>
        <v>0</v>
      </c>
      <c r="U52" s="21">
        <f t="shared" si="46"/>
        <v>0</v>
      </c>
      <c r="V52" s="20">
        <f t="shared" si="46"/>
        <v>0</v>
      </c>
      <c r="W52" s="76">
        <f t="shared" si="46"/>
        <v>0</v>
      </c>
      <c r="X52" s="76"/>
      <c r="Y52" s="76"/>
      <c r="Z52" s="76"/>
      <c r="AA52" s="76"/>
      <c r="AB52" s="76">
        <f t="shared" si="46"/>
        <v>0</v>
      </c>
      <c r="AC52" s="76">
        <f t="shared" si="46"/>
        <v>0</v>
      </c>
      <c r="AD52" s="76"/>
      <c r="AE52" s="76"/>
      <c r="AF52" s="76"/>
      <c r="AG52" s="76"/>
      <c r="AH52" s="76">
        <f t="shared" si="46"/>
        <v>0</v>
      </c>
      <c r="AI52" s="21">
        <f t="shared" si="46"/>
        <v>0</v>
      </c>
      <c r="AJ52" s="451"/>
      <c r="AK52" s="451"/>
      <c r="AL52" s="451"/>
      <c r="AM52" s="451"/>
      <c r="AN52" s="20">
        <f t="shared" si="46"/>
        <v>0</v>
      </c>
      <c r="AO52" s="76">
        <f t="shared" si="46"/>
        <v>0</v>
      </c>
      <c r="AP52" s="76"/>
      <c r="AQ52" s="76"/>
      <c r="AR52" s="76"/>
      <c r="AS52" s="76"/>
      <c r="AT52" s="76">
        <f t="shared" si="46"/>
        <v>0</v>
      </c>
      <c r="AU52" s="76">
        <f t="shared" si="46"/>
        <v>0</v>
      </c>
      <c r="AV52" s="76"/>
      <c r="AW52" s="76"/>
      <c r="AX52" s="76"/>
      <c r="AY52" s="76"/>
      <c r="AZ52" s="76">
        <f t="shared" si="46"/>
        <v>0</v>
      </c>
      <c r="BA52" s="21">
        <f t="shared" si="46"/>
        <v>0</v>
      </c>
      <c r="BB52" s="451"/>
      <c r="BC52" s="451"/>
      <c r="BD52" s="451"/>
      <c r="BE52" s="451"/>
      <c r="BF52" s="20">
        <f t="shared" si="46"/>
        <v>0</v>
      </c>
      <c r="BG52" s="76">
        <f t="shared" si="46"/>
        <v>0</v>
      </c>
      <c r="BH52" s="76"/>
      <c r="BI52" s="76"/>
      <c r="BJ52" s="76"/>
      <c r="BK52" s="76"/>
      <c r="BL52" s="76">
        <f t="shared" si="46"/>
        <v>0</v>
      </c>
      <c r="BM52" s="76">
        <f t="shared" si="46"/>
        <v>0</v>
      </c>
      <c r="BN52" s="76"/>
      <c r="BO52" s="76"/>
      <c r="BP52" s="76"/>
      <c r="BQ52" s="76"/>
      <c r="BR52" s="76">
        <f t="shared" si="46"/>
        <v>0</v>
      </c>
      <c r="BS52" s="21">
        <f t="shared" si="46"/>
        <v>0</v>
      </c>
      <c r="BT52" s="451"/>
      <c r="BU52" s="451"/>
      <c r="BV52" s="20">
        <f t="shared" si="46"/>
        <v>0</v>
      </c>
      <c r="BW52" s="76">
        <f t="shared" si="46"/>
        <v>0</v>
      </c>
      <c r="BX52" s="76">
        <f t="shared" si="46"/>
        <v>0</v>
      </c>
      <c r="BY52" s="76">
        <f t="shared" si="46"/>
        <v>0</v>
      </c>
      <c r="BZ52" s="76">
        <f t="shared" si="46"/>
        <v>0</v>
      </c>
      <c r="CA52" s="21">
        <f t="shared" si="46"/>
        <v>0</v>
      </c>
      <c r="CB52" s="20">
        <f t="shared" si="46"/>
        <v>0</v>
      </c>
      <c r="CC52" s="76">
        <f t="shared" si="46"/>
        <v>0</v>
      </c>
      <c r="CD52" s="76">
        <f t="shared" si="46"/>
        <v>0</v>
      </c>
      <c r="CE52" s="76">
        <f t="shared" si="46"/>
        <v>0</v>
      </c>
      <c r="CF52" s="76">
        <f t="shared" si="46"/>
        <v>0</v>
      </c>
      <c r="CG52" s="21">
        <f t="shared" si="46"/>
        <v>0</v>
      </c>
      <c r="CH52" s="20">
        <f t="shared" si="46"/>
        <v>0</v>
      </c>
      <c r="CI52" s="76">
        <f t="shared" si="46"/>
        <v>0</v>
      </c>
      <c r="CJ52" s="76">
        <f t="shared" si="46"/>
        <v>0</v>
      </c>
      <c r="CK52" s="76">
        <f t="shared" si="46"/>
        <v>0</v>
      </c>
      <c r="CL52" s="76">
        <f t="shared" si="46"/>
        <v>0</v>
      </c>
      <c r="CM52" s="21">
        <f t="shared" si="46"/>
        <v>0</v>
      </c>
    </row>
    <row r="53" spans="1:91" ht="16.5" thickBot="1">
      <c r="A53" s="963" t="s">
        <v>495</v>
      </c>
      <c r="B53" s="964"/>
      <c r="C53" s="26"/>
      <c r="D53" s="306">
        <f>ROUND(D26*1.1,1)</f>
        <v>655.6</v>
      </c>
      <c r="E53" s="306">
        <f aca="true" t="shared" si="47" ref="E53:CM53">ROUND(E26*1.1,1)</f>
        <v>655.6</v>
      </c>
      <c r="F53" s="306">
        <f t="shared" si="47"/>
        <v>655.6</v>
      </c>
      <c r="G53" s="306">
        <f t="shared" si="47"/>
        <v>655.6</v>
      </c>
      <c r="H53" s="306">
        <f t="shared" si="47"/>
        <v>655.6</v>
      </c>
      <c r="I53" s="341">
        <f t="shared" si="47"/>
        <v>655.6</v>
      </c>
      <c r="J53" s="306">
        <f t="shared" si="47"/>
        <v>655.6</v>
      </c>
      <c r="K53" s="306">
        <f t="shared" si="47"/>
        <v>1105.5</v>
      </c>
      <c r="L53" s="306">
        <f t="shared" si="47"/>
        <v>655.6</v>
      </c>
      <c r="M53" s="306">
        <f t="shared" si="47"/>
        <v>1105.5</v>
      </c>
      <c r="N53" s="306">
        <f t="shared" si="47"/>
        <v>737</v>
      </c>
      <c r="O53" s="341">
        <f t="shared" si="47"/>
        <v>1105.5</v>
      </c>
      <c r="P53" s="306">
        <f t="shared" si="47"/>
        <v>737</v>
      </c>
      <c r="Q53" s="306">
        <f t="shared" si="47"/>
        <v>1508.1</v>
      </c>
      <c r="R53" s="306">
        <f t="shared" si="47"/>
        <v>737</v>
      </c>
      <c r="S53" s="306">
        <f t="shared" si="47"/>
        <v>1508.1</v>
      </c>
      <c r="T53" s="306">
        <f t="shared" si="47"/>
        <v>1147.3</v>
      </c>
      <c r="U53" s="341">
        <f t="shared" si="47"/>
        <v>1591.7</v>
      </c>
      <c r="V53" s="306">
        <f t="shared" si="47"/>
        <v>737</v>
      </c>
      <c r="W53" s="306">
        <f t="shared" si="47"/>
        <v>1591.7</v>
      </c>
      <c r="X53" s="306"/>
      <c r="Y53" s="306"/>
      <c r="Z53" s="306"/>
      <c r="AA53" s="306"/>
      <c r="AB53" s="306">
        <f t="shared" si="47"/>
        <v>1558.7</v>
      </c>
      <c r="AC53" s="306">
        <f t="shared" si="47"/>
        <v>1591.7</v>
      </c>
      <c r="AD53" s="306"/>
      <c r="AE53" s="306"/>
      <c r="AF53" s="306"/>
      <c r="AG53" s="306"/>
      <c r="AH53" s="306">
        <f t="shared" si="47"/>
        <v>737</v>
      </c>
      <c r="AI53" s="341">
        <f t="shared" si="47"/>
        <v>1591.7</v>
      </c>
      <c r="AJ53" s="453"/>
      <c r="AK53" s="453"/>
      <c r="AL53" s="453"/>
      <c r="AM53" s="453"/>
      <c r="AN53" s="306">
        <f t="shared" si="47"/>
        <v>1147.3</v>
      </c>
      <c r="AO53" s="306">
        <f t="shared" si="47"/>
        <v>1591.7</v>
      </c>
      <c r="AP53" s="306"/>
      <c r="AQ53" s="306"/>
      <c r="AR53" s="306"/>
      <c r="AS53" s="306"/>
      <c r="AT53" s="306">
        <f t="shared" si="47"/>
        <v>816.2</v>
      </c>
      <c r="AU53" s="306">
        <f t="shared" si="47"/>
        <v>1668.7</v>
      </c>
      <c r="AV53" s="306"/>
      <c r="AW53" s="306"/>
      <c r="AX53" s="306"/>
      <c r="AY53" s="306"/>
      <c r="AZ53" s="306">
        <f t="shared" si="47"/>
        <v>1224.3</v>
      </c>
      <c r="BA53" s="341">
        <f t="shared" si="47"/>
        <v>1221</v>
      </c>
      <c r="BB53" s="453"/>
      <c r="BC53" s="453"/>
      <c r="BD53" s="453"/>
      <c r="BE53" s="453"/>
      <c r="BF53" s="306">
        <f t="shared" si="47"/>
        <v>816.2</v>
      </c>
      <c r="BG53" s="306">
        <f t="shared" si="47"/>
        <v>1221</v>
      </c>
      <c r="BH53" s="306"/>
      <c r="BI53" s="306"/>
      <c r="BJ53" s="306"/>
      <c r="BK53" s="306"/>
      <c r="BL53" s="306">
        <f t="shared" si="47"/>
        <v>1224.3</v>
      </c>
      <c r="BM53" s="306">
        <f t="shared" si="47"/>
        <v>1221</v>
      </c>
      <c r="BN53" s="306"/>
      <c r="BO53" s="306"/>
      <c r="BP53" s="306"/>
      <c r="BQ53" s="306"/>
      <c r="BR53" s="306">
        <f t="shared" si="47"/>
        <v>816.2</v>
      </c>
      <c r="BS53" s="341">
        <f t="shared" si="47"/>
        <v>816.2</v>
      </c>
      <c r="BT53" s="453"/>
      <c r="BU53" s="453"/>
      <c r="BV53" s="306">
        <f t="shared" si="47"/>
        <v>816.2</v>
      </c>
      <c r="BW53" s="306">
        <f t="shared" si="47"/>
        <v>816.2</v>
      </c>
      <c r="BX53" s="306">
        <f t="shared" si="47"/>
        <v>816.2</v>
      </c>
      <c r="BY53" s="306">
        <f t="shared" si="47"/>
        <v>816.2</v>
      </c>
      <c r="BZ53" s="306">
        <f t="shared" si="47"/>
        <v>816.2</v>
      </c>
      <c r="CA53" s="341">
        <f t="shared" si="47"/>
        <v>816.2</v>
      </c>
      <c r="CB53" s="306">
        <f t="shared" si="47"/>
        <v>816.2</v>
      </c>
      <c r="CC53" s="306">
        <f t="shared" si="47"/>
        <v>816.2</v>
      </c>
      <c r="CD53" s="306">
        <f t="shared" si="47"/>
        <v>737</v>
      </c>
      <c r="CE53" s="306">
        <f t="shared" si="47"/>
        <v>737</v>
      </c>
      <c r="CF53" s="306">
        <f t="shared" si="47"/>
        <v>737</v>
      </c>
      <c r="CG53" s="341">
        <f t="shared" si="47"/>
        <v>737</v>
      </c>
      <c r="CH53" s="306">
        <f t="shared" si="47"/>
        <v>737</v>
      </c>
      <c r="CI53" s="306">
        <f t="shared" si="47"/>
        <v>737</v>
      </c>
      <c r="CJ53" s="306">
        <f t="shared" si="47"/>
        <v>737</v>
      </c>
      <c r="CK53" s="306">
        <f t="shared" si="47"/>
        <v>737</v>
      </c>
      <c r="CL53" s="306">
        <f t="shared" si="47"/>
        <v>737</v>
      </c>
      <c r="CM53" s="341">
        <f t="shared" si="47"/>
        <v>737</v>
      </c>
    </row>
    <row r="54" spans="1:91" s="30" customFormat="1" ht="16.5" thickBot="1">
      <c r="A54" s="27"/>
      <c r="B54" s="2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</row>
    <row r="55" spans="1:91" ht="16.5" thickBot="1">
      <c r="A55" s="959" t="s">
        <v>344</v>
      </c>
      <c r="B55" s="965"/>
      <c r="C55" s="960"/>
      <c r="D55" s="959" t="s">
        <v>1079</v>
      </c>
      <c r="E55" s="960"/>
      <c r="F55" s="959" t="s">
        <v>1080</v>
      </c>
      <c r="G55" s="960"/>
      <c r="H55" s="959" t="s">
        <v>1081</v>
      </c>
      <c r="I55" s="960"/>
      <c r="J55" s="959" t="s">
        <v>1082</v>
      </c>
      <c r="K55" s="960"/>
      <c r="L55" s="959" t="s">
        <v>1083</v>
      </c>
      <c r="M55" s="960"/>
      <c r="N55" s="959" t="s">
        <v>1084</v>
      </c>
      <c r="O55" s="960"/>
      <c r="P55" s="959" t="s">
        <v>1085</v>
      </c>
      <c r="Q55" s="960"/>
      <c r="R55" s="959" t="s">
        <v>1086</v>
      </c>
      <c r="S55" s="960"/>
      <c r="T55" s="959" t="s">
        <v>1087</v>
      </c>
      <c r="U55" s="960"/>
      <c r="V55" s="959" t="s">
        <v>1088</v>
      </c>
      <c r="W55" s="960"/>
      <c r="X55" s="961" t="s">
        <v>1954</v>
      </c>
      <c r="Y55" s="962"/>
      <c r="Z55" s="959" t="s">
        <v>1972</v>
      </c>
      <c r="AA55" s="960"/>
      <c r="AB55" s="959" t="s">
        <v>1089</v>
      </c>
      <c r="AC55" s="960"/>
      <c r="AD55" s="961" t="s">
        <v>1973</v>
      </c>
      <c r="AE55" s="962"/>
      <c r="AF55" s="961" t="s">
        <v>1955</v>
      </c>
      <c r="AG55" s="962"/>
      <c r="AH55" s="959" t="s">
        <v>1090</v>
      </c>
      <c r="AI55" s="960"/>
      <c r="AJ55" s="961" t="s">
        <v>1956</v>
      </c>
      <c r="AK55" s="962"/>
      <c r="AL55" s="959" t="s">
        <v>1974</v>
      </c>
      <c r="AM55" s="960"/>
      <c r="AN55" s="959" t="s">
        <v>1091</v>
      </c>
      <c r="AO55" s="960"/>
      <c r="AP55" s="961" t="s">
        <v>1975</v>
      </c>
      <c r="AQ55" s="962"/>
      <c r="AR55" s="961" t="s">
        <v>1957</v>
      </c>
      <c r="AS55" s="962"/>
      <c r="AT55" s="959" t="s">
        <v>1092</v>
      </c>
      <c r="AU55" s="960"/>
      <c r="AV55" s="961" t="s">
        <v>1958</v>
      </c>
      <c r="AW55" s="962"/>
      <c r="AX55" s="959" t="s">
        <v>1976</v>
      </c>
      <c r="AY55" s="960"/>
      <c r="AZ55" s="959" t="s">
        <v>1093</v>
      </c>
      <c r="BA55" s="960"/>
      <c r="BB55" s="959" t="s">
        <v>1977</v>
      </c>
      <c r="BC55" s="960"/>
      <c r="BD55" s="961" t="s">
        <v>1959</v>
      </c>
      <c r="BE55" s="962"/>
      <c r="BF55" s="959" t="s">
        <v>1094</v>
      </c>
      <c r="BG55" s="960"/>
      <c r="BH55" s="961" t="s">
        <v>1960</v>
      </c>
      <c r="BI55" s="962"/>
      <c r="BJ55" s="959" t="s">
        <v>1979</v>
      </c>
      <c r="BK55" s="960"/>
      <c r="BL55" s="959" t="s">
        <v>1095</v>
      </c>
      <c r="BM55" s="960"/>
      <c r="BN55" s="961" t="s">
        <v>1978</v>
      </c>
      <c r="BO55" s="962"/>
      <c r="BP55" s="961" t="s">
        <v>1961</v>
      </c>
      <c r="BQ55" s="962"/>
      <c r="BR55" s="959" t="s">
        <v>1096</v>
      </c>
      <c r="BS55" s="960"/>
      <c r="BT55" s="961" t="s">
        <v>1962</v>
      </c>
      <c r="BU55" s="962"/>
      <c r="BV55" s="959" t="s">
        <v>1097</v>
      </c>
      <c r="BW55" s="960"/>
      <c r="BX55" s="959" t="s">
        <v>1098</v>
      </c>
      <c r="BY55" s="960"/>
      <c r="BZ55" s="959" t="s">
        <v>1099</v>
      </c>
      <c r="CA55" s="960"/>
      <c r="CB55" s="959" t="s">
        <v>1100</v>
      </c>
      <c r="CC55" s="960"/>
      <c r="CD55" s="959" t="s">
        <v>1101</v>
      </c>
      <c r="CE55" s="960"/>
      <c r="CF55" s="959" t="s">
        <v>1102</v>
      </c>
      <c r="CG55" s="960"/>
      <c r="CH55" s="959" t="s">
        <v>1103</v>
      </c>
      <c r="CI55" s="960"/>
      <c r="CJ55" s="959" t="s">
        <v>1104</v>
      </c>
      <c r="CK55" s="960"/>
      <c r="CL55" s="959" t="s">
        <v>1105</v>
      </c>
      <c r="CM55" s="960"/>
    </row>
    <row r="56" spans="1:91" ht="79.5" thickBot="1">
      <c r="A56" s="628" t="s">
        <v>580</v>
      </c>
      <c r="B56" s="475" t="s">
        <v>581</v>
      </c>
      <c r="C56" s="476" t="s">
        <v>317</v>
      </c>
      <c r="D56" s="660" t="s">
        <v>1106</v>
      </c>
      <c r="E56" s="661" t="s">
        <v>1107</v>
      </c>
      <c r="F56" s="660" t="s">
        <v>1106</v>
      </c>
      <c r="G56" s="661" t="s">
        <v>1107</v>
      </c>
      <c r="H56" s="660" t="s">
        <v>1106</v>
      </c>
      <c r="I56" s="661" t="s">
        <v>1107</v>
      </c>
      <c r="J56" s="660" t="s">
        <v>1106</v>
      </c>
      <c r="K56" s="661" t="s">
        <v>1107</v>
      </c>
      <c r="L56" s="660" t="s">
        <v>1106</v>
      </c>
      <c r="M56" s="661" t="s">
        <v>1107</v>
      </c>
      <c r="N56" s="660" t="s">
        <v>1106</v>
      </c>
      <c r="O56" s="661" t="s">
        <v>1107</v>
      </c>
      <c r="P56" s="660" t="s">
        <v>1106</v>
      </c>
      <c r="Q56" s="661" t="s">
        <v>1107</v>
      </c>
      <c r="R56" s="660" t="s">
        <v>1106</v>
      </c>
      <c r="S56" s="661" t="s">
        <v>1107</v>
      </c>
      <c r="T56" s="660" t="s">
        <v>1106</v>
      </c>
      <c r="U56" s="661" t="s">
        <v>1107</v>
      </c>
      <c r="V56" s="660" t="s">
        <v>1106</v>
      </c>
      <c r="W56" s="661" t="s">
        <v>1107</v>
      </c>
      <c r="X56" s="660" t="s">
        <v>1106</v>
      </c>
      <c r="Y56" s="661" t="s">
        <v>1107</v>
      </c>
      <c r="Z56" s="660" t="s">
        <v>1106</v>
      </c>
      <c r="AA56" s="661" t="s">
        <v>1107</v>
      </c>
      <c r="AB56" s="660" t="s">
        <v>1106</v>
      </c>
      <c r="AC56" s="661" t="s">
        <v>1107</v>
      </c>
      <c r="AD56" s="660" t="s">
        <v>1106</v>
      </c>
      <c r="AE56" s="661" t="s">
        <v>1107</v>
      </c>
      <c r="AF56" s="660" t="s">
        <v>1106</v>
      </c>
      <c r="AG56" s="661" t="s">
        <v>1107</v>
      </c>
      <c r="AH56" s="660" t="s">
        <v>1106</v>
      </c>
      <c r="AI56" s="661" t="s">
        <v>1107</v>
      </c>
      <c r="AJ56" s="660" t="s">
        <v>1106</v>
      </c>
      <c r="AK56" s="661" t="s">
        <v>1107</v>
      </c>
      <c r="AL56" s="660" t="s">
        <v>1106</v>
      </c>
      <c r="AM56" s="661" t="s">
        <v>1107</v>
      </c>
      <c r="AN56" s="660" t="s">
        <v>1106</v>
      </c>
      <c r="AO56" s="661" t="s">
        <v>1107</v>
      </c>
      <c r="AP56" s="660" t="s">
        <v>1106</v>
      </c>
      <c r="AQ56" s="661" t="s">
        <v>1107</v>
      </c>
      <c r="AR56" s="660" t="s">
        <v>1106</v>
      </c>
      <c r="AS56" s="661" t="s">
        <v>1107</v>
      </c>
      <c r="AT56" s="660" t="s">
        <v>1106</v>
      </c>
      <c r="AU56" s="661" t="s">
        <v>1107</v>
      </c>
      <c r="AV56" s="660" t="s">
        <v>1106</v>
      </c>
      <c r="AW56" s="661" t="s">
        <v>1107</v>
      </c>
      <c r="AX56" s="660" t="s">
        <v>1106</v>
      </c>
      <c r="AY56" s="661" t="s">
        <v>1107</v>
      </c>
      <c r="AZ56" s="660" t="s">
        <v>1106</v>
      </c>
      <c r="BA56" s="661" t="s">
        <v>1107</v>
      </c>
      <c r="BB56" s="660" t="s">
        <v>1106</v>
      </c>
      <c r="BC56" s="661" t="s">
        <v>1107</v>
      </c>
      <c r="BD56" s="660" t="s">
        <v>1106</v>
      </c>
      <c r="BE56" s="661" t="s">
        <v>1107</v>
      </c>
      <c r="BF56" s="660" t="s">
        <v>1106</v>
      </c>
      <c r="BG56" s="661" t="s">
        <v>1107</v>
      </c>
      <c r="BH56" s="660" t="s">
        <v>1106</v>
      </c>
      <c r="BI56" s="661" t="s">
        <v>1107</v>
      </c>
      <c r="BJ56" s="660" t="s">
        <v>1106</v>
      </c>
      <c r="BK56" s="661" t="s">
        <v>1107</v>
      </c>
      <c r="BL56" s="660" t="s">
        <v>1106</v>
      </c>
      <c r="BM56" s="661" t="s">
        <v>1107</v>
      </c>
      <c r="BN56" s="660" t="s">
        <v>1106</v>
      </c>
      <c r="BO56" s="661" t="s">
        <v>1107</v>
      </c>
      <c r="BP56" s="660" t="s">
        <v>1106</v>
      </c>
      <c r="BQ56" s="661" t="s">
        <v>1107</v>
      </c>
      <c r="BR56" s="660" t="s">
        <v>1106</v>
      </c>
      <c r="BS56" s="661" t="s">
        <v>1107</v>
      </c>
      <c r="BT56" s="660" t="s">
        <v>1106</v>
      </c>
      <c r="BU56" s="661" t="s">
        <v>1107</v>
      </c>
      <c r="BV56" s="660" t="s">
        <v>1106</v>
      </c>
      <c r="BW56" s="661" t="s">
        <v>1107</v>
      </c>
      <c r="BX56" s="660" t="s">
        <v>1106</v>
      </c>
      <c r="BY56" s="661" t="s">
        <v>1107</v>
      </c>
      <c r="BZ56" s="660" t="s">
        <v>1106</v>
      </c>
      <c r="CA56" s="661" t="s">
        <v>1107</v>
      </c>
      <c r="CB56" s="660" t="s">
        <v>1106</v>
      </c>
      <c r="CC56" s="661" t="s">
        <v>1107</v>
      </c>
      <c r="CD56" s="660" t="s">
        <v>1106</v>
      </c>
      <c r="CE56" s="661" t="s">
        <v>1107</v>
      </c>
      <c r="CF56" s="660" t="s">
        <v>1106</v>
      </c>
      <c r="CG56" s="661" t="s">
        <v>1107</v>
      </c>
      <c r="CH56" s="660" t="s">
        <v>1106</v>
      </c>
      <c r="CI56" s="661" t="s">
        <v>1107</v>
      </c>
      <c r="CJ56" s="660" t="s">
        <v>1106</v>
      </c>
      <c r="CK56" s="661" t="s">
        <v>1107</v>
      </c>
      <c r="CL56" s="660" t="s">
        <v>1106</v>
      </c>
      <c r="CM56" s="661" t="s">
        <v>1107</v>
      </c>
    </row>
    <row r="57" spans="1:91" ht="15.75">
      <c r="A57" s="629" t="s">
        <v>570</v>
      </c>
      <c r="B57" s="630" t="s">
        <v>1963</v>
      </c>
      <c r="C57" s="631">
        <v>250</v>
      </c>
      <c r="D57" s="632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>
        <f>C57</f>
        <v>250</v>
      </c>
      <c r="U57" s="457"/>
      <c r="V57" s="457">
        <f>C57</f>
        <v>250</v>
      </c>
      <c r="W57" s="457"/>
      <c r="X57" s="457"/>
      <c r="Y57" s="457"/>
      <c r="Z57" s="457"/>
      <c r="AA57" s="457"/>
      <c r="AB57" s="457">
        <f>C57</f>
        <v>250</v>
      </c>
      <c r="AC57" s="457"/>
      <c r="AD57" s="457"/>
      <c r="AE57" s="457"/>
      <c r="AF57" s="457"/>
      <c r="AG57" s="457"/>
      <c r="AH57" s="457">
        <f>C57</f>
        <v>250</v>
      </c>
      <c r="AI57" s="457">
        <f>C57</f>
        <v>250</v>
      </c>
      <c r="AJ57" s="457"/>
      <c r="AK57" s="457"/>
      <c r="AL57" s="457"/>
      <c r="AM57" s="457"/>
      <c r="AN57" s="457">
        <f>C57</f>
        <v>250</v>
      </c>
      <c r="AO57" s="457">
        <f>C57</f>
        <v>250</v>
      </c>
      <c r="AP57" s="457"/>
      <c r="AQ57" s="457"/>
      <c r="AR57" s="457"/>
      <c r="AS57" s="457"/>
      <c r="AT57" s="457">
        <f>C57</f>
        <v>250</v>
      </c>
      <c r="AU57" s="457">
        <f>C57</f>
        <v>250</v>
      </c>
      <c r="AV57" s="457"/>
      <c r="AW57" s="457"/>
      <c r="AX57" s="457"/>
      <c r="AY57" s="457"/>
      <c r="AZ57" s="457">
        <f>C57</f>
        <v>250</v>
      </c>
      <c r="BA57" s="457">
        <f>C57</f>
        <v>250</v>
      </c>
      <c r="BB57" s="457"/>
      <c r="BC57" s="457"/>
      <c r="BD57" s="457"/>
      <c r="BE57" s="457"/>
      <c r="BF57" s="457">
        <f>C57</f>
        <v>250</v>
      </c>
      <c r="BG57" s="457">
        <f>C57</f>
        <v>250</v>
      </c>
      <c r="BH57" s="457"/>
      <c r="BI57" s="457"/>
      <c r="BJ57" s="457"/>
      <c r="BK57" s="457"/>
      <c r="BL57" s="457">
        <f>C57</f>
        <v>250</v>
      </c>
      <c r="BM57" s="457">
        <f>C57</f>
        <v>250</v>
      </c>
      <c r="BN57" s="457"/>
      <c r="BO57" s="457"/>
      <c r="BP57" s="457"/>
      <c r="BQ57" s="457"/>
      <c r="BR57" s="457">
        <f>C57</f>
        <v>250</v>
      </c>
      <c r="BS57" s="457">
        <f>C57</f>
        <v>250</v>
      </c>
      <c r="BT57" s="457"/>
      <c r="BU57" s="457"/>
      <c r="BV57" s="457">
        <f>C57</f>
        <v>250</v>
      </c>
      <c r="BW57" s="457">
        <f>C57</f>
        <v>250</v>
      </c>
      <c r="BX57" s="457">
        <f>C57</f>
        <v>250</v>
      </c>
      <c r="BY57" s="457">
        <f>C57</f>
        <v>250</v>
      </c>
      <c r="BZ57" s="457">
        <f>C57</f>
        <v>250</v>
      </c>
      <c r="CA57" s="457">
        <f>C57</f>
        <v>250</v>
      </c>
      <c r="CB57" s="457">
        <f>C57</f>
        <v>250</v>
      </c>
      <c r="CC57" s="457">
        <f>C57</f>
        <v>250</v>
      </c>
      <c r="CD57" s="457">
        <f>C57</f>
        <v>250</v>
      </c>
      <c r="CE57" s="457">
        <f>C57</f>
        <v>250</v>
      </c>
      <c r="CF57" s="457">
        <f>C57</f>
        <v>250</v>
      </c>
      <c r="CG57" s="457">
        <f>C57</f>
        <v>250</v>
      </c>
      <c r="CH57" s="457"/>
      <c r="CI57" s="457"/>
      <c r="CJ57" s="457"/>
      <c r="CK57" s="457"/>
      <c r="CL57" s="457"/>
      <c r="CM57" s="458"/>
    </row>
    <row r="58" spans="1:91" ht="31.5">
      <c r="A58" s="277" t="s">
        <v>578</v>
      </c>
      <c r="B58" s="31" t="s">
        <v>1964</v>
      </c>
      <c r="C58" s="633">
        <v>211.4</v>
      </c>
      <c r="D58" s="3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454"/>
      <c r="S58" s="454"/>
      <c r="T58" s="454">
        <f>C58</f>
        <v>211.4</v>
      </c>
      <c r="U58" s="454">
        <f>C58</f>
        <v>211.4</v>
      </c>
      <c r="V58" s="454"/>
      <c r="W58" s="454"/>
      <c r="X58" s="454"/>
      <c r="Y58" s="454"/>
      <c r="Z58" s="454"/>
      <c r="AA58" s="454"/>
      <c r="AB58" s="454">
        <f>C58</f>
        <v>211.4</v>
      </c>
      <c r="AC58" s="454">
        <f>C58</f>
        <v>211.4</v>
      </c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36"/>
    </row>
    <row r="59" spans="1:91" ht="31.5">
      <c r="A59" s="277" t="s">
        <v>1486</v>
      </c>
      <c r="B59" s="31" t="s">
        <v>1965</v>
      </c>
      <c r="C59" s="633">
        <v>614</v>
      </c>
      <c r="D59" s="3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>
        <f>C59</f>
        <v>614</v>
      </c>
      <c r="Y59" s="454">
        <f>C59</f>
        <v>614</v>
      </c>
      <c r="Z59" s="454"/>
      <c r="AA59" s="454"/>
      <c r="AB59" s="454">
        <f>C59</f>
        <v>614</v>
      </c>
      <c r="AC59" s="454">
        <f>C59</f>
        <v>614</v>
      </c>
      <c r="AD59" s="454"/>
      <c r="AE59" s="454"/>
      <c r="AF59" s="454">
        <f>C59</f>
        <v>614</v>
      </c>
      <c r="AG59" s="454">
        <f>C59</f>
        <v>614</v>
      </c>
      <c r="AH59" s="454"/>
      <c r="AI59" s="454"/>
      <c r="AJ59" s="454">
        <f>C59</f>
        <v>614</v>
      </c>
      <c r="AK59" s="454">
        <f>C59</f>
        <v>614</v>
      </c>
      <c r="AL59" s="454"/>
      <c r="AM59" s="454"/>
      <c r="AN59" s="454">
        <f>C59</f>
        <v>614</v>
      </c>
      <c r="AO59" s="454">
        <f>C59</f>
        <v>614</v>
      </c>
      <c r="AP59" s="454"/>
      <c r="AQ59" s="454"/>
      <c r="AR59" s="454">
        <f>C59</f>
        <v>614</v>
      </c>
      <c r="AS59" s="454">
        <f>C59</f>
        <v>614</v>
      </c>
      <c r="AT59" s="454"/>
      <c r="AU59" s="454"/>
      <c r="AV59" s="454">
        <f>C59</f>
        <v>614</v>
      </c>
      <c r="AW59" s="454">
        <f>C59</f>
        <v>614</v>
      </c>
      <c r="AX59" s="454"/>
      <c r="AY59" s="454"/>
      <c r="AZ59" s="454">
        <f>C59</f>
        <v>614</v>
      </c>
      <c r="BA59" s="454">
        <f>C59</f>
        <v>614</v>
      </c>
      <c r="BB59" s="454"/>
      <c r="BC59" s="454"/>
      <c r="BD59" s="454">
        <f>C59</f>
        <v>614</v>
      </c>
      <c r="BE59" s="454">
        <f>C59</f>
        <v>614</v>
      </c>
      <c r="BF59" s="454"/>
      <c r="BG59" s="454"/>
      <c r="BH59" s="454">
        <f>C59</f>
        <v>614</v>
      </c>
      <c r="BI59" s="454">
        <f>C59</f>
        <v>614</v>
      </c>
      <c r="BJ59" s="454"/>
      <c r="BK59" s="454"/>
      <c r="BL59" s="454">
        <f>C59</f>
        <v>614</v>
      </c>
      <c r="BM59" s="454">
        <f>C59</f>
        <v>614</v>
      </c>
      <c r="BN59" s="454"/>
      <c r="BO59" s="454"/>
      <c r="BP59" s="454">
        <f>C59</f>
        <v>614</v>
      </c>
      <c r="BQ59" s="454">
        <f>C59</f>
        <v>614</v>
      </c>
      <c r="BR59" s="454"/>
      <c r="BS59" s="454"/>
      <c r="BT59" s="454">
        <f>C59</f>
        <v>614</v>
      </c>
      <c r="BU59" s="454">
        <f>C59</f>
        <v>614</v>
      </c>
      <c r="BV59" s="454">
        <f>C59</f>
        <v>614</v>
      </c>
      <c r="BW59" s="454">
        <f>C59</f>
        <v>614</v>
      </c>
      <c r="BX59" s="454">
        <f>C59</f>
        <v>614</v>
      </c>
      <c r="BY59" s="454">
        <f>C59</f>
        <v>614</v>
      </c>
      <c r="BZ59" s="454">
        <f>C59</f>
        <v>614</v>
      </c>
      <c r="CA59" s="454">
        <f>C59</f>
        <v>614</v>
      </c>
      <c r="CB59" s="454">
        <f>C59</f>
        <v>614</v>
      </c>
      <c r="CC59" s="454">
        <f>C59</f>
        <v>614</v>
      </c>
      <c r="CD59" s="454">
        <f>C59</f>
        <v>614</v>
      </c>
      <c r="CE59" s="454">
        <f>C59</f>
        <v>614</v>
      </c>
      <c r="CF59" s="454"/>
      <c r="CG59" s="454"/>
      <c r="CH59" s="454"/>
      <c r="CI59" s="454"/>
      <c r="CJ59" s="454"/>
      <c r="CK59" s="454"/>
      <c r="CL59" s="454"/>
      <c r="CM59" s="33"/>
    </row>
    <row r="60" spans="1:91" ht="15.75">
      <c r="A60" s="277" t="s">
        <v>2328</v>
      </c>
      <c r="B60" s="31" t="s">
        <v>2327</v>
      </c>
      <c r="C60" s="633">
        <v>289.4</v>
      </c>
      <c r="D60" s="3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>
        <f>$C$60</f>
        <v>289.4</v>
      </c>
      <c r="BW60" s="454">
        <f aca="true" t="shared" si="48" ref="BW60:CM60">$C$60</f>
        <v>289.4</v>
      </c>
      <c r="BX60" s="454">
        <f t="shared" si="48"/>
        <v>289.4</v>
      </c>
      <c r="BY60" s="454">
        <f t="shared" si="48"/>
        <v>289.4</v>
      </c>
      <c r="BZ60" s="454">
        <f t="shared" si="48"/>
        <v>289.4</v>
      </c>
      <c r="CA60" s="454">
        <f t="shared" si="48"/>
        <v>289.4</v>
      </c>
      <c r="CB60" s="454">
        <f t="shared" si="48"/>
        <v>289.4</v>
      </c>
      <c r="CC60" s="454">
        <f t="shared" si="48"/>
        <v>289.4</v>
      </c>
      <c r="CD60" s="454">
        <f t="shared" si="48"/>
        <v>289.4</v>
      </c>
      <c r="CE60" s="454">
        <f t="shared" si="48"/>
        <v>289.4</v>
      </c>
      <c r="CF60" s="454">
        <f t="shared" si="48"/>
        <v>289.4</v>
      </c>
      <c r="CG60" s="454">
        <f t="shared" si="48"/>
        <v>289.4</v>
      </c>
      <c r="CH60" s="454">
        <f t="shared" si="48"/>
        <v>289.4</v>
      </c>
      <c r="CI60" s="454">
        <f t="shared" si="48"/>
        <v>289.4</v>
      </c>
      <c r="CJ60" s="454">
        <f t="shared" si="48"/>
        <v>289.4</v>
      </c>
      <c r="CK60" s="454">
        <f t="shared" si="48"/>
        <v>289.4</v>
      </c>
      <c r="CL60" s="454">
        <f t="shared" si="48"/>
        <v>289.4</v>
      </c>
      <c r="CM60" s="454">
        <f t="shared" si="48"/>
        <v>289.4</v>
      </c>
    </row>
    <row r="61" spans="1:91" ht="15.75">
      <c r="A61" s="340" t="s">
        <v>571</v>
      </c>
      <c r="B61" s="31" t="s">
        <v>1966</v>
      </c>
      <c r="C61" s="633">
        <v>500</v>
      </c>
      <c r="D61" s="3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>
        <f>C61</f>
        <v>500</v>
      </c>
      <c r="Y61" s="454">
        <f>C61</f>
        <v>500</v>
      </c>
      <c r="Z61" s="454"/>
      <c r="AA61" s="454"/>
      <c r="AB61" s="454">
        <f>C61</f>
        <v>500</v>
      </c>
      <c r="AC61" s="454">
        <f>C61</f>
        <v>500</v>
      </c>
      <c r="AD61" s="454"/>
      <c r="AE61" s="454"/>
      <c r="AF61" s="454">
        <f>C61</f>
        <v>500</v>
      </c>
      <c r="AG61" s="454">
        <f>C61</f>
        <v>500</v>
      </c>
      <c r="AH61" s="454"/>
      <c r="AI61" s="454"/>
      <c r="AJ61" s="454">
        <f>C61</f>
        <v>500</v>
      </c>
      <c r="AK61" s="454">
        <f>C61</f>
        <v>500</v>
      </c>
      <c r="AL61" s="454"/>
      <c r="AM61" s="454"/>
      <c r="AN61" s="454">
        <f>C61</f>
        <v>500</v>
      </c>
      <c r="AO61" s="454">
        <f>C61</f>
        <v>500</v>
      </c>
      <c r="AP61" s="454"/>
      <c r="AQ61" s="454"/>
      <c r="AR61" s="454">
        <f>C61</f>
        <v>500</v>
      </c>
      <c r="AS61" s="454">
        <f>C61</f>
        <v>500</v>
      </c>
      <c r="AT61" s="454"/>
      <c r="AU61" s="454"/>
      <c r="AV61" s="454">
        <f>C61</f>
        <v>500</v>
      </c>
      <c r="AW61" s="454">
        <f>C61</f>
        <v>500</v>
      </c>
      <c r="AX61" s="454"/>
      <c r="AY61" s="454"/>
      <c r="AZ61" s="454">
        <f>C61</f>
        <v>500</v>
      </c>
      <c r="BA61" s="454">
        <f>C61</f>
        <v>500</v>
      </c>
      <c r="BB61" s="454"/>
      <c r="BC61" s="454"/>
      <c r="BD61" s="454">
        <f>C61</f>
        <v>500</v>
      </c>
      <c r="BE61" s="454">
        <f>C61</f>
        <v>500</v>
      </c>
      <c r="BF61" s="454"/>
      <c r="BG61" s="454"/>
      <c r="BH61" s="454">
        <f>C61</f>
        <v>500</v>
      </c>
      <c r="BI61" s="454">
        <f>C61</f>
        <v>500</v>
      </c>
      <c r="BJ61" s="454"/>
      <c r="BK61" s="454"/>
      <c r="BL61" s="454">
        <f>C61</f>
        <v>500</v>
      </c>
      <c r="BM61" s="454">
        <f>C61</f>
        <v>500</v>
      </c>
      <c r="BN61" s="454"/>
      <c r="BO61" s="454"/>
      <c r="BP61" s="454">
        <f>C61</f>
        <v>500</v>
      </c>
      <c r="BQ61" s="454">
        <f>C61</f>
        <v>500</v>
      </c>
      <c r="BR61" s="454"/>
      <c r="BS61" s="454"/>
      <c r="BT61" s="454">
        <f>C61</f>
        <v>500</v>
      </c>
      <c r="BU61" s="454">
        <f>C61</f>
        <v>500</v>
      </c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33"/>
    </row>
    <row r="62" spans="1:91" ht="15.75">
      <c r="A62" s="340" t="s">
        <v>2378</v>
      </c>
      <c r="B62" s="31" t="s">
        <v>1967</v>
      </c>
      <c r="C62" s="633">
        <v>231.3</v>
      </c>
      <c r="D62" s="34">
        <f>C62</f>
        <v>231.3</v>
      </c>
      <c r="E62" s="454">
        <f>C62</f>
        <v>231.3</v>
      </c>
      <c r="F62" s="454">
        <f>C62</f>
        <v>231.3</v>
      </c>
      <c r="G62" s="454">
        <f>C62</f>
        <v>231.3</v>
      </c>
      <c r="H62" s="454">
        <f>C62</f>
        <v>231.3</v>
      </c>
      <c r="I62" s="454">
        <f>C62</f>
        <v>231.3</v>
      </c>
      <c r="J62" s="454">
        <f>C62</f>
        <v>231.3</v>
      </c>
      <c r="K62" s="454">
        <f>C62</f>
        <v>231.3</v>
      </c>
      <c r="L62" s="454">
        <f>C62</f>
        <v>231.3</v>
      </c>
      <c r="M62" s="454">
        <f>C62</f>
        <v>231.3</v>
      </c>
      <c r="N62" s="454">
        <f>C62</f>
        <v>231.3</v>
      </c>
      <c r="O62" s="454">
        <f>C62</f>
        <v>231.3</v>
      </c>
      <c r="P62" s="454">
        <f>C62</f>
        <v>231.3</v>
      </c>
      <c r="Q62" s="454">
        <f>C62</f>
        <v>231.3</v>
      </c>
      <c r="R62" s="454">
        <f>C62</f>
        <v>231.3</v>
      </c>
      <c r="S62" s="454">
        <f>C62</f>
        <v>231.3</v>
      </c>
      <c r="T62" s="454">
        <f>C62</f>
        <v>231.3</v>
      </c>
      <c r="U62" s="454">
        <f>C62</f>
        <v>231.3</v>
      </c>
      <c r="V62" s="454">
        <f>C62</f>
        <v>231.3</v>
      </c>
      <c r="W62" s="454">
        <f>C62</f>
        <v>231.3</v>
      </c>
      <c r="X62" s="454"/>
      <c r="Y62" s="454"/>
      <c r="Z62" s="454"/>
      <c r="AA62" s="454"/>
      <c r="AB62" s="454">
        <f>C62</f>
        <v>231.3</v>
      </c>
      <c r="AC62" s="454">
        <f>C62</f>
        <v>231.3</v>
      </c>
      <c r="AD62" s="454"/>
      <c r="AE62" s="454"/>
      <c r="AF62" s="454"/>
      <c r="AG62" s="454"/>
      <c r="AH62" s="454">
        <f>C62</f>
        <v>231.3</v>
      </c>
      <c r="AI62" s="454">
        <f>C62</f>
        <v>231.3</v>
      </c>
      <c r="AJ62" s="454"/>
      <c r="AK62" s="454"/>
      <c r="AL62" s="454"/>
      <c r="AM62" s="454"/>
      <c r="AN62" s="454">
        <f>C62</f>
        <v>231.3</v>
      </c>
      <c r="AO62" s="454">
        <f>C62</f>
        <v>231.3</v>
      </c>
      <c r="AP62" s="454"/>
      <c r="AQ62" s="454"/>
      <c r="AR62" s="454"/>
      <c r="AS62" s="454"/>
      <c r="AT62" s="454">
        <f>C62</f>
        <v>231.3</v>
      </c>
      <c r="AU62" s="454">
        <f>C62</f>
        <v>231.3</v>
      </c>
      <c r="AV62" s="454"/>
      <c r="AW62" s="454"/>
      <c r="AX62" s="454"/>
      <c r="AY62" s="454"/>
      <c r="AZ62" s="454">
        <f>C62</f>
        <v>231.3</v>
      </c>
      <c r="BA62" s="454">
        <f>C62</f>
        <v>231.3</v>
      </c>
      <c r="BB62" s="454"/>
      <c r="BC62" s="454"/>
      <c r="BD62" s="454"/>
      <c r="BE62" s="454"/>
      <c r="BF62" s="454">
        <f>C62</f>
        <v>231.3</v>
      </c>
      <c r="BG62" s="454">
        <f>C62</f>
        <v>231.3</v>
      </c>
      <c r="BH62" s="454"/>
      <c r="BI62" s="454"/>
      <c r="BJ62" s="454"/>
      <c r="BK62" s="454"/>
      <c r="BL62" s="454">
        <f>C62</f>
        <v>231.3</v>
      </c>
      <c r="BM62" s="454">
        <f>C62</f>
        <v>231.3</v>
      </c>
      <c r="BN62" s="454"/>
      <c r="BO62" s="454"/>
      <c r="BP62" s="454"/>
      <c r="BQ62" s="454"/>
      <c r="BR62" s="454">
        <f>C62</f>
        <v>231.3</v>
      </c>
      <c r="BS62" s="454">
        <f>C62</f>
        <v>231.3</v>
      </c>
      <c r="BT62" s="454"/>
      <c r="BU62" s="454"/>
      <c r="BV62" s="454">
        <f>C62</f>
        <v>231.3</v>
      </c>
      <c r="BW62" s="454">
        <f>C62</f>
        <v>231.3</v>
      </c>
      <c r="BX62" s="454">
        <f>C62</f>
        <v>231.3</v>
      </c>
      <c r="BY62" s="454">
        <f>C62</f>
        <v>231.3</v>
      </c>
      <c r="BZ62" s="454">
        <f>C62</f>
        <v>231.3</v>
      </c>
      <c r="CA62" s="454">
        <f>C62</f>
        <v>231.3</v>
      </c>
      <c r="CB62" s="454">
        <f>C62</f>
        <v>231.3</v>
      </c>
      <c r="CC62" s="454">
        <f>C62</f>
        <v>231.3</v>
      </c>
      <c r="CD62" s="454">
        <f>C62</f>
        <v>231.3</v>
      </c>
      <c r="CE62" s="454">
        <f>C62</f>
        <v>231.3</v>
      </c>
      <c r="CF62" s="454">
        <f>C62</f>
        <v>231.3</v>
      </c>
      <c r="CG62" s="454">
        <f>C62</f>
        <v>231.3</v>
      </c>
      <c r="CH62" s="454">
        <f>C62</f>
        <v>231.3</v>
      </c>
      <c r="CI62" s="454">
        <f>C62</f>
        <v>231.3</v>
      </c>
      <c r="CJ62" s="454">
        <f>C62</f>
        <v>231.3</v>
      </c>
      <c r="CK62" s="454">
        <f>C62</f>
        <v>231.3</v>
      </c>
      <c r="CL62" s="454">
        <f>C62</f>
        <v>231.3</v>
      </c>
      <c r="CM62" s="33">
        <f>C62</f>
        <v>231.3</v>
      </c>
    </row>
    <row r="63" spans="1:91" ht="15.75">
      <c r="A63" s="340" t="s">
        <v>574</v>
      </c>
      <c r="B63" s="31" t="s">
        <v>1968</v>
      </c>
      <c r="C63" s="633">
        <v>347.6</v>
      </c>
      <c r="D63" s="37"/>
      <c r="E63" s="454"/>
      <c r="F63" s="16"/>
      <c r="G63" s="454"/>
      <c r="H63" s="16"/>
      <c r="I63" s="454"/>
      <c r="J63" s="16"/>
      <c r="K63" s="454">
        <f>C63</f>
        <v>347.6</v>
      </c>
      <c r="L63" s="16"/>
      <c r="M63" s="454">
        <f>C63</f>
        <v>347.6</v>
      </c>
      <c r="N63" s="16"/>
      <c r="O63" s="454">
        <f>C63</f>
        <v>347.6</v>
      </c>
      <c r="P63" s="16"/>
      <c r="Q63" s="454">
        <f>C63</f>
        <v>347.6</v>
      </c>
      <c r="R63" s="16"/>
      <c r="S63" s="454">
        <f>C63</f>
        <v>347.6</v>
      </c>
      <c r="T63" s="16"/>
      <c r="U63" s="454">
        <f>C63</f>
        <v>347.6</v>
      </c>
      <c r="V63" s="16"/>
      <c r="W63" s="454">
        <f>C63</f>
        <v>347.6</v>
      </c>
      <c r="X63" s="454"/>
      <c r="Y63" s="454"/>
      <c r="Z63" s="454"/>
      <c r="AA63" s="454">
        <v>347.6</v>
      </c>
      <c r="AB63" s="16"/>
      <c r="AC63" s="454"/>
      <c r="AD63" s="454"/>
      <c r="AE63" s="454">
        <v>347.6</v>
      </c>
      <c r="AF63" s="454"/>
      <c r="AG63" s="454"/>
      <c r="AH63" s="16"/>
      <c r="AI63" s="454">
        <f>C63</f>
        <v>347.6</v>
      </c>
      <c r="AJ63" s="454"/>
      <c r="AK63" s="454"/>
      <c r="AL63" s="454"/>
      <c r="AM63" s="454">
        <v>347.6</v>
      </c>
      <c r="AN63" s="16"/>
      <c r="AO63" s="454"/>
      <c r="AP63" s="454"/>
      <c r="AQ63" s="454">
        <v>347.6</v>
      </c>
      <c r="AR63" s="454"/>
      <c r="AS63" s="454"/>
      <c r="AT63" s="16"/>
      <c r="AU63" s="454">
        <f>C63</f>
        <v>347.6</v>
      </c>
      <c r="AV63" s="454"/>
      <c r="AW63" s="454"/>
      <c r="AX63" s="454"/>
      <c r="AY63" s="454">
        <v>347.6</v>
      </c>
      <c r="AZ63" s="16"/>
      <c r="BA63" s="454"/>
      <c r="BB63" s="454"/>
      <c r="BC63" s="454">
        <v>347.6</v>
      </c>
      <c r="BD63" s="454"/>
      <c r="BE63" s="454"/>
      <c r="BF63" s="16"/>
      <c r="BG63" s="454">
        <f>C63</f>
        <v>347.6</v>
      </c>
      <c r="BH63" s="454"/>
      <c r="BI63" s="454"/>
      <c r="BJ63" s="454"/>
      <c r="BK63" s="454">
        <v>347.6</v>
      </c>
      <c r="BL63" s="16"/>
      <c r="BM63" s="454"/>
      <c r="BN63" s="454"/>
      <c r="BO63" s="454">
        <v>347.6</v>
      </c>
      <c r="BP63" s="454"/>
      <c r="BQ63" s="454"/>
      <c r="BR63" s="16"/>
      <c r="BS63" s="454"/>
      <c r="BT63" s="454"/>
      <c r="BU63" s="454"/>
      <c r="BV63" s="16"/>
      <c r="BW63" s="454"/>
      <c r="BX63" s="16"/>
      <c r="BY63" s="454"/>
      <c r="BZ63" s="16"/>
      <c r="CA63" s="454"/>
      <c r="CB63" s="16"/>
      <c r="CC63" s="454"/>
      <c r="CD63" s="16"/>
      <c r="CE63" s="454"/>
      <c r="CF63" s="16"/>
      <c r="CG63" s="454"/>
      <c r="CH63" s="16"/>
      <c r="CI63" s="454"/>
      <c r="CJ63" s="16"/>
      <c r="CK63" s="454"/>
      <c r="CL63" s="16"/>
      <c r="CM63" s="33"/>
    </row>
    <row r="64" spans="1:91" ht="15.75">
      <c r="A64" s="340" t="s">
        <v>575</v>
      </c>
      <c r="B64" s="31" t="s">
        <v>1969</v>
      </c>
      <c r="C64" s="633">
        <v>162.6</v>
      </c>
      <c r="D64" s="3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>
        <f>C64</f>
        <v>162.6</v>
      </c>
      <c r="AU64" s="454">
        <f>C64</f>
        <v>162.6</v>
      </c>
      <c r="AV64" s="454"/>
      <c r="AW64" s="454"/>
      <c r="AX64" s="454"/>
      <c r="AY64" s="454"/>
      <c r="AZ64" s="454">
        <f>C64</f>
        <v>162.6</v>
      </c>
      <c r="BA64" s="454">
        <f>C64</f>
        <v>162.6</v>
      </c>
      <c r="BB64" s="454"/>
      <c r="BC64" s="454"/>
      <c r="BD64" s="454"/>
      <c r="BE64" s="454"/>
      <c r="BF64" s="454">
        <f>C64</f>
        <v>162.6</v>
      </c>
      <c r="BG64" s="454">
        <f>C64</f>
        <v>162.6</v>
      </c>
      <c r="BH64" s="454"/>
      <c r="BI64" s="454"/>
      <c r="BJ64" s="454"/>
      <c r="BK64" s="454"/>
      <c r="BL64" s="454">
        <f>C64</f>
        <v>162.6</v>
      </c>
      <c r="BM64" s="454">
        <f>C64</f>
        <v>162.6</v>
      </c>
      <c r="BN64" s="454"/>
      <c r="BO64" s="454"/>
      <c r="BP64" s="454"/>
      <c r="BQ64" s="454"/>
      <c r="BR64" s="454">
        <f>C64</f>
        <v>162.6</v>
      </c>
      <c r="BS64" s="454">
        <f>C64</f>
        <v>162.6</v>
      </c>
      <c r="BT64" s="454"/>
      <c r="BU64" s="454"/>
      <c r="BV64" s="454">
        <f>C64</f>
        <v>162.6</v>
      </c>
      <c r="BW64" s="454">
        <f>C64</f>
        <v>162.6</v>
      </c>
      <c r="BX64" s="454">
        <f>C64</f>
        <v>162.6</v>
      </c>
      <c r="BY64" s="454">
        <f>C64</f>
        <v>162.6</v>
      </c>
      <c r="BZ64" s="454">
        <f>C64</f>
        <v>162.6</v>
      </c>
      <c r="CA64" s="454">
        <f>C64</f>
        <v>162.6</v>
      </c>
      <c r="CB64" s="454">
        <f>C64</f>
        <v>162.6</v>
      </c>
      <c r="CC64" s="454">
        <f>C64</f>
        <v>162.6</v>
      </c>
      <c r="CD64" s="454">
        <f>C64</f>
        <v>162.6</v>
      </c>
      <c r="CE64" s="454">
        <f>C64</f>
        <v>162.6</v>
      </c>
      <c r="CF64" s="454">
        <f>C64</f>
        <v>162.6</v>
      </c>
      <c r="CG64" s="454">
        <f>C64</f>
        <v>162.6</v>
      </c>
      <c r="CH64" s="454">
        <f>C64</f>
        <v>162.6</v>
      </c>
      <c r="CI64" s="454">
        <f>C64</f>
        <v>162.6</v>
      </c>
      <c r="CJ64" s="454">
        <f>C64</f>
        <v>162.6</v>
      </c>
      <c r="CK64" s="454">
        <f>C64</f>
        <v>162.6</v>
      </c>
      <c r="CL64" s="454">
        <f>C64</f>
        <v>162.6</v>
      </c>
      <c r="CM64" s="33">
        <f>C64</f>
        <v>162.6</v>
      </c>
    </row>
    <row r="65" spans="1:91" ht="15.75">
      <c r="A65" s="340" t="s">
        <v>2318</v>
      </c>
      <c r="B65" s="31" t="s">
        <v>1980</v>
      </c>
      <c r="C65" s="633">
        <v>203.8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4"/>
      <c r="Q65" s="34"/>
      <c r="R65" s="34"/>
      <c r="S65" s="34"/>
      <c r="T65" s="34"/>
      <c r="U65" s="34"/>
      <c r="V65" s="34"/>
      <c r="W65" s="3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>
        <f>C65</f>
        <v>203.8</v>
      </c>
      <c r="BW65" s="454">
        <f>C65</f>
        <v>203.8</v>
      </c>
      <c r="BX65" s="454">
        <f>C65</f>
        <v>203.8</v>
      </c>
      <c r="BY65" s="454">
        <f>C65</f>
        <v>203.8</v>
      </c>
      <c r="BZ65" s="454">
        <f>C65</f>
        <v>203.8</v>
      </c>
      <c r="CA65" s="454">
        <f>C65</f>
        <v>203.8</v>
      </c>
      <c r="CB65" s="454">
        <f>C65</f>
        <v>203.8</v>
      </c>
      <c r="CC65" s="454">
        <f>C65</f>
        <v>203.8</v>
      </c>
      <c r="CD65" s="454">
        <f>C65</f>
        <v>203.8</v>
      </c>
      <c r="CE65" s="454">
        <f>C65</f>
        <v>203.8</v>
      </c>
      <c r="CF65" s="454">
        <f>C65</f>
        <v>203.8</v>
      </c>
      <c r="CG65" s="454">
        <f>C65</f>
        <v>203.8</v>
      </c>
      <c r="CH65" s="454">
        <f>C65</f>
        <v>203.8</v>
      </c>
      <c r="CI65" s="454">
        <f>C65</f>
        <v>203.8</v>
      </c>
      <c r="CJ65" s="454">
        <f>C65</f>
        <v>203.8</v>
      </c>
      <c r="CK65" s="454">
        <f>C65</f>
        <v>203.8</v>
      </c>
      <c r="CL65" s="454">
        <f>C65</f>
        <v>203.8</v>
      </c>
      <c r="CM65" s="33">
        <f>C65</f>
        <v>203.8</v>
      </c>
    </row>
    <row r="66" spans="1:91" ht="15.75">
      <c r="A66" s="340" t="s">
        <v>576</v>
      </c>
      <c r="B66" s="31" t="s">
        <v>1970</v>
      </c>
      <c r="C66" s="633">
        <v>247.8</v>
      </c>
      <c r="D66" s="34">
        <f>C66</f>
        <v>247.8</v>
      </c>
      <c r="E66" s="32">
        <f>C66</f>
        <v>247.8</v>
      </c>
      <c r="F66" s="32">
        <f>C66</f>
        <v>247.8</v>
      </c>
      <c r="G66" s="32">
        <f>C66</f>
        <v>247.8</v>
      </c>
      <c r="H66" s="32">
        <f>C66</f>
        <v>247.8</v>
      </c>
      <c r="I66" s="32">
        <f>C66</f>
        <v>247.8</v>
      </c>
      <c r="J66" s="32">
        <f>C66</f>
        <v>247.8</v>
      </c>
      <c r="K66" s="32">
        <f>C66</f>
        <v>247.8</v>
      </c>
      <c r="L66" s="32">
        <f>C66</f>
        <v>247.8</v>
      </c>
      <c r="M66" s="32">
        <f>C66</f>
        <v>247.8</v>
      </c>
      <c r="N66" s="32">
        <f>C66</f>
        <v>247.8</v>
      </c>
      <c r="O66" s="32">
        <f>C66</f>
        <v>247.8</v>
      </c>
      <c r="P66" s="32">
        <f>C66</f>
        <v>247.8</v>
      </c>
      <c r="Q66" s="32">
        <f>C66</f>
        <v>247.8</v>
      </c>
      <c r="R66" s="32">
        <f>C66</f>
        <v>247.8</v>
      </c>
      <c r="S66" s="32">
        <f>C66</f>
        <v>247.8</v>
      </c>
      <c r="T66" s="32">
        <f>C66</f>
        <v>247.8</v>
      </c>
      <c r="U66" s="32">
        <f>C66</f>
        <v>247.8</v>
      </c>
      <c r="V66" s="32">
        <f>C66</f>
        <v>247.8</v>
      </c>
      <c r="W66" s="32">
        <f>C66</f>
        <v>247.8</v>
      </c>
      <c r="X66" s="454">
        <f>C66</f>
        <v>247.8</v>
      </c>
      <c r="Y66" s="454">
        <f>C66</f>
        <v>247.8</v>
      </c>
      <c r="Z66" s="454">
        <f>E66</f>
        <v>247.8</v>
      </c>
      <c r="AA66" s="454">
        <f>E66</f>
        <v>247.8</v>
      </c>
      <c r="AB66" s="454">
        <f>C66</f>
        <v>247.8</v>
      </c>
      <c r="AC66" s="454">
        <f>C66</f>
        <v>247.8</v>
      </c>
      <c r="AD66" s="454">
        <f>I66</f>
        <v>247.8</v>
      </c>
      <c r="AE66" s="454">
        <f>I66</f>
        <v>247.8</v>
      </c>
      <c r="AF66" s="454">
        <f>C66</f>
        <v>247.8</v>
      </c>
      <c r="AG66" s="454">
        <f>C66</f>
        <v>247.8</v>
      </c>
      <c r="AH66" s="454">
        <f>C66</f>
        <v>247.8</v>
      </c>
      <c r="AI66" s="454">
        <f>C66</f>
        <v>247.8</v>
      </c>
      <c r="AJ66" s="454">
        <f>C66</f>
        <v>247.8</v>
      </c>
      <c r="AK66" s="454">
        <f>C66</f>
        <v>247.8</v>
      </c>
      <c r="AL66" s="454">
        <f>Q66</f>
        <v>247.8</v>
      </c>
      <c r="AM66" s="454">
        <f>Q66</f>
        <v>247.8</v>
      </c>
      <c r="AN66" s="454">
        <f>C66</f>
        <v>247.8</v>
      </c>
      <c r="AO66" s="454">
        <f>C66</f>
        <v>247.8</v>
      </c>
      <c r="AP66" s="454">
        <f>U66</f>
        <v>247.8</v>
      </c>
      <c r="AQ66" s="454">
        <f>U66</f>
        <v>247.8</v>
      </c>
      <c r="AR66" s="454">
        <f>C66</f>
        <v>247.8</v>
      </c>
      <c r="AS66" s="454">
        <f>C66</f>
        <v>247.8</v>
      </c>
      <c r="AT66" s="454">
        <f>C66</f>
        <v>247.8</v>
      </c>
      <c r="AU66" s="454">
        <f>C66</f>
        <v>247.8</v>
      </c>
      <c r="AV66" s="454">
        <f>C66</f>
        <v>247.8</v>
      </c>
      <c r="AW66" s="454">
        <f>C66</f>
        <v>247.8</v>
      </c>
      <c r="AX66" s="454">
        <f>AC66</f>
        <v>247.8</v>
      </c>
      <c r="AY66" s="454">
        <f>AC66</f>
        <v>247.8</v>
      </c>
      <c r="AZ66" s="454">
        <f>C66</f>
        <v>247.8</v>
      </c>
      <c r="BA66" s="454">
        <f>C66</f>
        <v>247.8</v>
      </c>
      <c r="BB66" s="454">
        <f>AG66</f>
        <v>247.8</v>
      </c>
      <c r="BC66" s="454">
        <f>AG66</f>
        <v>247.8</v>
      </c>
      <c r="BD66" s="454">
        <f>C66</f>
        <v>247.8</v>
      </c>
      <c r="BE66" s="454">
        <f>C66</f>
        <v>247.8</v>
      </c>
      <c r="BF66" s="454">
        <f>C66</f>
        <v>247.8</v>
      </c>
      <c r="BG66" s="454">
        <f>C66</f>
        <v>247.8</v>
      </c>
      <c r="BH66" s="454">
        <f>C66</f>
        <v>247.8</v>
      </c>
      <c r="BI66" s="454">
        <f>C66</f>
        <v>247.8</v>
      </c>
      <c r="BJ66" s="454">
        <f>AO66</f>
        <v>247.8</v>
      </c>
      <c r="BK66" s="454">
        <f>AO66</f>
        <v>247.8</v>
      </c>
      <c r="BL66" s="454">
        <f>C66</f>
        <v>247.8</v>
      </c>
      <c r="BM66" s="454">
        <f>C66</f>
        <v>247.8</v>
      </c>
      <c r="BN66" s="454">
        <f>AS66</f>
        <v>247.8</v>
      </c>
      <c r="BO66" s="454">
        <f>AS66</f>
        <v>247.8</v>
      </c>
      <c r="BP66" s="454">
        <f>C66</f>
        <v>247.8</v>
      </c>
      <c r="BQ66" s="454">
        <f>C66</f>
        <v>247.8</v>
      </c>
      <c r="BR66" s="454">
        <f>C66</f>
        <v>247.8</v>
      </c>
      <c r="BS66" s="454">
        <f>C66</f>
        <v>247.8</v>
      </c>
      <c r="BT66" s="454">
        <f>C66</f>
        <v>247.8</v>
      </c>
      <c r="BU66" s="454">
        <f>C66</f>
        <v>247.8</v>
      </c>
      <c r="BV66" s="454">
        <f>C66</f>
        <v>247.8</v>
      </c>
      <c r="BW66" s="454">
        <f>C66</f>
        <v>247.8</v>
      </c>
      <c r="BX66" s="454">
        <f>C66</f>
        <v>247.8</v>
      </c>
      <c r="BY66" s="454">
        <f>C66</f>
        <v>247.8</v>
      </c>
      <c r="BZ66" s="454">
        <f>C66</f>
        <v>247.8</v>
      </c>
      <c r="CA66" s="454">
        <f>C66</f>
        <v>247.8</v>
      </c>
      <c r="CB66" s="454">
        <f>C66</f>
        <v>247.8</v>
      </c>
      <c r="CC66" s="454">
        <f>C66</f>
        <v>247.8</v>
      </c>
      <c r="CD66" s="454">
        <f>C66</f>
        <v>247.8</v>
      </c>
      <c r="CE66" s="454">
        <f>C66</f>
        <v>247.8</v>
      </c>
      <c r="CF66" s="454">
        <f>C66</f>
        <v>247.8</v>
      </c>
      <c r="CG66" s="454">
        <f>C66</f>
        <v>247.8</v>
      </c>
      <c r="CH66" s="454">
        <f>C66</f>
        <v>247.8</v>
      </c>
      <c r="CI66" s="454">
        <f>C66</f>
        <v>247.8</v>
      </c>
      <c r="CJ66" s="454">
        <f>C66</f>
        <v>247.8</v>
      </c>
      <c r="CK66" s="454">
        <f>C66</f>
        <v>247.8</v>
      </c>
      <c r="CL66" s="454">
        <f>C66</f>
        <v>247.8</v>
      </c>
      <c r="CM66" s="33">
        <f>C66</f>
        <v>247.8</v>
      </c>
    </row>
    <row r="67" spans="1:91" ht="16.5" thickBot="1">
      <c r="A67" s="477" t="s">
        <v>577</v>
      </c>
      <c r="B67" s="478" t="s">
        <v>1971</v>
      </c>
      <c r="C67" s="634">
        <v>247.8</v>
      </c>
      <c r="D67" s="635">
        <f>C67</f>
        <v>247.8</v>
      </c>
      <c r="E67" s="479">
        <f>C67</f>
        <v>247.8</v>
      </c>
      <c r="F67" s="479">
        <f>C67</f>
        <v>247.8</v>
      </c>
      <c r="G67" s="479">
        <f>C67</f>
        <v>247.8</v>
      </c>
      <c r="H67" s="479">
        <f>C67</f>
        <v>247.8</v>
      </c>
      <c r="I67" s="479">
        <f>C67</f>
        <v>247.8</v>
      </c>
      <c r="J67" s="479">
        <f>C67</f>
        <v>247.8</v>
      </c>
      <c r="K67" s="479">
        <f>C67</f>
        <v>247.8</v>
      </c>
      <c r="L67" s="479">
        <f>C67</f>
        <v>247.8</v>
      </c>
      <c r="M67" s="479">
        <f>C67</f>
        <v>247.8</v>
      </c>
      <c r="N67" s="479">
        <f>C67</f>
        <v>247.8</v>
      </c>
      <c r="O67" s="479">
        <f>C67</f>
        <v>247.8</v>
      </c>
      <c r="P67" s="479">
        <f>C67</f>
        <v>247.8</v>
      </c>
      <c r="Q67" s="479">
        <f>C67</f>
        <v>247.8</v>
      </c>
      <c r="R67" s="479">
        <f>C67</f>
        <v>247.8</v>
      </c>
      <c r="S67" s="479">
        <f>C67</f>
        <v>247.8</v>
      </c>
      <c r="T67" s="479">
        <f>C67</f>
        <v>247.8</v>
      </c>
      <c r="U67" s="479">
        <f>C67</f>
        <v>247.8</v>
      </c>
      <c r="V67" s="479">
        <f>C67</f>
        <v>247.8</v>
      </c>
      <c r="W67" s="479">
        <f>C67</f>
        <v>247.8</v>
      </c>
      <c r="X67" s="456"/>
      <c r="Y67" s="456"/>
      <c r="Z67" s="456"/>
      <c r="AA67" s="456"/>
      <c r="AB67" s="456">
        <f>C67</f>
        <v>247.8</v>
      </c>
      <c r="AC67" s="456">
        <f>C67</f>
        <v>247.8</v>
      </c>
      <c r="AD67" s="456"/>
      <c r="AE67" s="456"/>
      <c r="AF67" s="456"/>
      <c r="AG67" s="456"/>
      <c r="AH67" s="456">
        <f>C67</f>
        <v>247.8</v>
      </c>
      <c r="AI67" s="456">
        <f>C67</f>
        <v>247.8</v>
      </c>
      <c r="AJ67" s="456"/>
      <c r="AK67" s="456"/>
      <c r="AL67" s="456"/>
      <c r="AM67" s="456"/>
      <c r="AN67" s="456">
        <f>C67</f>
        <v>247.8</v>
      </c>
      <c r="AO67" s="456">
        <f>C67</f>
        <v>247.8</v>
      </c>
      <c r="AP67" s="456"/>
      <c r="AQ67" s="456"/>
      <c r="AR67" s="456"/>
      <c r="AS67" s="456"/>
      <c r="AT67" s="456">
        <f>C67</f>
        <v>247.8</v>
      </c>
      <c r="AU67" s="456">
        <f>C67</f>
        <v>247.8</v>
      </c>
      <c r="AV67" s="456"/>
      <c r="AW67" s="456"/>
      <c r="AX67" s="456"/>
      <c r="AY67" s="456"/>
      <c r="AZ67" s="456">
        <f>C67</f>
        <v>247.8</v>
      </c>
      <c r="BA67" s="456">
        <f>C67</f>
        <v>247.8</v>
      </c>
      <c r="BB67" s="456"/>
      <c r="BC67" s="456"/>
      <c r="BD67" s="456"/>
      <c r="BE67" s="456"/>
      <c r="BF67" s="456">
        <f>C67</f>
        <v>247.8</v>
      </c>
      <c r="BG67" s="456">
        <f>C67</f>
        <v>247.8</v>
      </c>
      <c r="BH67" s="456"/>
      <c r="BI67" s="456"/>
      <c r="BJ67" s="456"/>
      <c r="BK67" s="456"/>
      <c r="BL67" s="456">
        <f>C67</f>
        <v>247.8</v>
      </c>
      <c r="BM67" s="456">
        <f>C67</f>
        <v>247.8</v>
      </c>
      <c r="BN67" s="456"/>
      <c r="BO67" s="456"/>
      <c r="BP67" s="456"/>
      <c r="BQ67" s="456"/>
      <c r="BR67" s="456">
        <f>C67</f>
        <v>247.8</v>
      </c>
      <c r="BS67" s="456">
        <f>C67</f>
        <v>247.8</v>
      </c>
      <c r="BT67" s="456"/>
      <c r="BU67" s="456"/>
      <c r="BV67" s="456">
        <f>C67</f>
        <v>247.8</v>
      </c>
      <c r="BW67" s="456">
        <f>C67</f>
        <v>247.8</v>
      </c>
      <c r="BX67" s="456">
        <f>C67</f>
        <v>247.8</v>
      </c>
      <c r="BY67" s="456">
        <f>C67</f>
        <v>247.8</v>
      </c>
      <c r="BZ67" s="456">
        <f>C67</f>
        <v>247.8</v>
      </c>
      <c r="CA67" s="456">
        <f>C67</f>
        <v>247.8</v>
      </c>
      <c r="CB67" s="456">
        <f>C67</f>
        <v>247.8</v>
      </c>
      <c r="CC67" s="456">
        <f>C67</f>
        <v>247.8</v>
      </c>
      <c r="CD67" s="456">
        <f>C67</f>
        <v>247.8</v>
      </c>
      <c r="CE67" s="456">
        <f>C67</f>
        <v>247.8</v>
      </c>
      <c r="CF67" s="456">
        <f>C67</f>
        <v>247.8</v>
      </c>
      <c r="CG67" s="456">
        <f>C67</f>
        <v>247.8</v>
      </c>
      <c r="CH67" s="456">
        <f>C67</f>
        <v>247.8</v>
      </c>
      <c r="CI67" s="456">
        <f>C67</f>
        <v>247.8</v>
      </c>
      <c r="CJ67" s="456">
        <f>C67</f>
        <v>247.8</v>
      </c>
      <c r="CK67" s="456">
        <f>C67</f>
        <v>247.8</v>
      </c>
      <c r="CL67" s="456">
        <f>C67</f>
        <v>247.8</v>
      </c>
      <c r="CM67" s="480">
        <f>C67</f>
        <v>247.8</v>
      </c>
    </row>
    <row r="68" spans="1:3" ht="16.5" thickBot="1">
      <c r="A68" s="39"/>
      <c r="B68" s="40"/>
      <c r="C68" s="40"/>
    </row>
    <row r="69" spans="1:3" ht="15.75">
      <c r="A69" s="924" t="s">
        <v>348</v>
      </c>
      <c r="B69" s="925"/>
      <c r="C69" s="926"/>
    </row>
    <row r="70" spans="1:5" ht="15.75">
      <c r="A70" s="530"/>
      <c r="B70" s="41" t="s">
        <v>350</v>
      </c>
      <c r="C70" s="531">
        <v>964.4</v>
      </c>
      <c r="E70" s="330"/>
    </row>
    <row r="71" spans="1:5" ht="16.5" thickBot="1">
      <c r="A71" s="532"/>
      <c r="B71" s="533" t="s">
        <v>349</v>
      </c>
      <c r="C71" s="534">
        <v>578.8</v>
      </c>
      <c r="E71" s="330"/>
    </row>
  </sheetData>
  <sheetProtection/>
  <mergeCells count="147">
    <mergeCell ref="BT55:BU55"/>
    <mergeCell ref="BB55:BC55"/>
    <mergeCell ref="BD55:BE55"/>
    <mergeCell ref="BH55:BI55"/>
    <mergeCell ref="BJ55:BK55"/>
    <mergeCell ref="BN55:BO55"/>
    <mergeCell ref="BP55:BQ55"/>
    <mergeCell ref="BJ30:BK30"/>
    <mergeCell ref="BN30:BO30"/>
    <mergeCell ref="BP30:BQ30"/>
    <mergeCell ref="BT30:BU30"/>
    <mergeCell ref="X55:Y55"/>
    <mergeCell ref="Z55:AA55"/>
    <mergeCell ref="AD55:AE55"/>
    <mergeCell ref="AF55:AG55"/>
    <mergeCell ref="AJ55:AK55"/>
    <mergeCell ref="AL55:AM55"/>
    <mergeCell ref="BN7:BO7"/>
    <mergeCell ref="X30:Y30"/>
    <mergeCell ref="Z30:AA30"/>
    <mergeCell ref="AD30:AE30"/>
    <mergeCell ref="AF30:AG30"/>
    <mergeCell ref="AJ30:AK30"/>
    <mergeCell ref="AL30:AM30"/>
    <mergeCell ref="AP30:AQ30"/>
    <mergeCell ref="AR30:AS30"/>
    <mergeCell ref="AV30:AW30"/>
    <mergeCell ref="AJ7:AK7"/>
    <mergeCell ref="AR7:AS7"/>
    <mergeCell ref="AV7:AW7"/>
    <mergeCell ref="BD7:BE7"/>
    <mergeCell ref="BH7:BI7"/>
    <mergeCell ref="BP7:BQ7"/>
    <mergeCell ref="AL7:AM7"/>
    <mergeCell ref="AP7:AQ7"/>
    <mergeCell ref="AX7:AY7"/>
    <mergeCell ref="BB7:BC7"/>
    <mergeCell ref="A30:A31"/>
    <mergeCell ref="B30:B31"/>
    <mergeCell ref="C30:C31"/>
    <mergeCell ref="D30:E30"/>
    <mergeCell ref="A7:A8"/>
    <mergeCell ref="B7:B8"/>
    <mergeCell ref="A3:C3"/>
    <mergeCell ref="A6:C6"/>
    <mergeCell ref="D6:CM6"/>
    <mergeCell ref="C7:C8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B7:AC7"/>
    <mergeCell ref="AH7:AI7"/>
    <mergeCell ref="X7:Y7"/>
    <mergeCell ref="AF7:AG7"/>
    <mergeCell ref="Z7:AA7"/>
    <mergeCell ref="AD7:AE7"/>
    <mergeCell ref="CD7:CE7"/>
    <mergeCell ref="CF7:CG7"/>
    <mergeCell ref="AN7:AO7"/>
    <mergeCell ref="AT7:AU7"/>
    <mergeCell ref="AZ7:BA7"/>
    <mergeCell ref="BF7:BG7"/>
    <mergeCell ref="BL7:BM7"/>
    <mergeCell ref="BR7:BS7"/>
    <mergeCell ref="BT7:BU7"/>
    <mergeCell ref="BJ7:BK7"/>
    <mergeCell ref="CH7:CI7"/>
    <mergeCell ref="CJ7:CK7"/>
    <mergeCell ref="CL7:CM7"/>
    <mergeCell ref="A26:B26"/>
    <mergeCell ref="A29:C29"/>
    <mergeCell ref="D29:CM29"/>
    <mergeCell ref="BV7:BW7"/>
    <mergeCell ref="BX7:BY7"/>
    <mergeCell ref="BZ7:CA7"/>
    <mergeCell ref="CB7:CC7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AB30:AC30"/>
    <mergeCell ref="AH30:AI30"/>
    <mergeCell ref="AN30:AO30"/>
    <mergeCell ref="AT30:AU30"/>
    <mergeCell ref="AZ30:BA30"/>
    <mergeCell ref="BF30:BG30"/>
    <mergeCell ref="BL30:BM30"/>
    <mergeCell ref="BR30:BS30"/>
    <mergeCell ref="BV30:BW30"/>
    <mergeCell ref="AX30:AY30"/>
    <mergeCell ref="BB30:BC30"/>
    <mergeCell ref="BD30:BE30"/>
    <mergeCell ref="BH30:BI30"/>
    <mergeCell ref="BX30:BY30"/>
    <mergeCell ref="BZ30:CA30"/>
    <mergeCell ref="CB30:CC30"/>
    <mergeCell ref="CD30:CE30"/>
    <mergeCell ref="CF30:CG30"/>
    <mergeCell ref="CH30:CI30"/>
    <mergeCell ref="CJ30:CK30"/>
    <mergeCell ref="CL30:CM30"/>
    <mergeCell ref="A53:B53"/>
    <mergeCell ref="A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B55:AC55"/>
    <mergeCell ref="AH55:AI55"/>
    <mergeCell ref="AN55:AO55"/>
    <mergeCell ref="AT55:AU55"/>
    <mergeCell ref="AZ55:BA55"/>
    <mergeCell ref="BF55:BG55"/>
    <mergeCell ref="BL55:BM55"/>
    <mergeCell ref="BR55:BS55"/>
    <mergeCell ref="AP55:AQ55"/>
    <mergeCell ref="AR55:AS55"/>
    <mergeCell ref="AV55:AW55"/>
    <mergeCell ref="AX55:AY55"/>
    <mergeCell ref="CH55:CI55"/>
    <mergeCell ref="CJ55:CK55"/>
    <mergeCell ref="CL55:CM55"/>
    <mergeCell ref="A69:C69"/>
    <mergeCell ref="BV55:BW55"/>
    <mergeCell ref="BX55:BY55"/>
    <mergeCell ref="BZ55:CA55"/>
    <mergeCell ref="CB55:CC55"/>
    <mergeCell ref="CD55:CE55"/>
    <mergeCell ref="CF55:CG5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46" r:id="rId1"/>
  <colBreaks count="9" manualBreakCount="9">
    <brk id="9" max="77" man="1"/>
    <brk id="15" max="77" man="1"/>
    <brk id="21" max="77" man="1"/>
    <brk id="33" max="72" man="1"/>
    <brk id="39" max="77" man="1"/>
    <brk id="57" max="77" man="1"/>
    <brk id="73" max="77" man="1"/>
    <brk id="79" max="77" man="1"/>
    <brk id="85" max="7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40"/>
  <sheetViews>
    <sheetView view="pageBreakPreview" zoomScale="60" zoomScalePageLayoutView="0" workbookViewId="0" topLeftCell="A7">
      <selection activeCell="B49" sqref="B49"/>
    </sheetView>
  </sheetViews>
  <sheetFormatPr defaultColWidth="9.140625" defaultRowHeight="12.75"/>
  <cols>
    <col min="1" max="1" width="9.140625" style="9" customWidth="1"/>
    <col min="2" max="2" width="144.7109375" style="9" customWidth="1"/>
    <col min="3" max="3" width="26.00390625" style="9" customWidth="1"/>
    <col min="4" max="16384" width="9.140625" style="9" customWidth="1"/>
  </cols>
  <sheetData>
    <row r="1" ht="15.75">
      <c r="C1" s="342" t="s">
        <v>1629</v>
      </c>
    </row>
    <row r="4" spans="1:3" ht="127.5" customHeight="1">
      <c r="A4" s="866" t="s">
        <v>2338</v>
      </c>
      <c r="B4" s="866"/>
      <c r="C4" s="866"/>
    </row>
    <row r="5" ht="15.75" thickBot="1">
      <c r="A5" s="403" t="str">
        <f>'СПИСОК МО ПРИЛ1'!A5</f>
        <v>Тарифы с 01.01.2019г. к Тарифному соглашению от 29.12.2018г.</v>
      </c>
    </row>
    <row r="6" spans="1:3" ht="117" customHeight="1" thickBot="1">
      <c r="A6" s="343" t="s">
        <v>340</v>
      </c>
      <c r="B6" s="344" t="s">
        <v>2337</v>
      </c>
      <c r="C6" s="343" t="s">
        <v>13</v>
      </c>
    </row>
    <row r="7" spans="1:3" ht="23.25" thickBot="1">
      <c r="A7" s="347">
        <v>1</v>
      </c>
      <c r="B7" s="346">
        <v>2</v>
      </c>
      <c r="C7" s="348">
        <v>3</v>
      </c>
    </row>
    <row r="8" spans="1:3" ht="23.25">
      <c r="A8" s="404"/>
      <c r="B8" s="463" t="s">
        <v>569</v>
      </c>
      <c r="C8" s="406"/>
    </row>
    <row r="9" spans="1:3" ht="36" customHeight="1">
      <c r="A9" s="405"/>
      <c r="B9" s="345" t="s">
        <v>2336</v>
      </c>
      <c r="C9" s="406">
        <v>249</v>
      </c>
    </row>
    <row r="10" spans="1:3" ht="36" customHeight="1">
      <c r="A10" s="405"/>
      <c r="B10" s="345" t="s">
        <v>1981</v>
      </c>
      <c r="C10" s="446">
        <v>345.2</v>
      </c>
    </row>
    <row r="11" spans="1:3" ht="36" customHeight="1">
      <c r="A11" s="405"/>
      <c r="B11" s="345" t="s">
        <v>1982</v>
      </c>
      <c r="C11" s="446">
        <v>365.4</v>
      </c>
    </row>
    <row r="12" spans="1:3" ht="36" customHeight="1">
      <c r="A12" s="405"/>
      <c r="B12" s="345" t="s">
        <v>1983</v>
      </c>
      <c r="C12" s="446">
        <v>508.4</v>
      </c>
    </row>
    <row r="13" spans="1:3" ht="36" customHeight="1">
      <c r="A13" s="405"/>
      <c r="B13" s="345" t="s">
        <v>1984</v>
      </c>
      <c r="C13" s="446">
        <v>572.4</v>
      </c>
    </row>
    <row r="14" spans="1:3" ht="36" customHeight="1">
      <c r="A14" s="405"/>
      <c r="B14" s="345" t="s">
        <v>1985</v>
      </c>
      <c r="C14" s="446">
        <v>594.2</v>
      </c>
    </row>
    <row r="15" spans="1:3" ht="36" customHeight="1">
      <c r="A15" s="405"/>
      <c r="B15" s="345" t="s">
        <v>1986</v>
      </c>
      <c r="C15" s="446">
        <v>1137.8</v>
      </c>
    </row>
    <row r="16" spans="1:3" ht="36" customHeight="1">
      <c r="A16" s="405"/>
      <c r="B16" s="345" t="s">
        <v>1987</v>
      </c>
      <c r="C16" s="446">
        <v>1210.4</v>
      </c>
    </row>
    <row r="17" spans="1:3" ht="36" customHeight="1">
      <c r="A17" s="405"/>
      <c r="B17" s="345" t="s">
        <v>1988</v>
      </c>
      <c r="C17" s="636">
        <v>1794.2</v>
      </c>
    </row>
    <row r="18" spans="1:3" ht="36" customHeight="1">
      <c r="A18" s="405"/>
      <c r="B18" s="345" t="s">
        <v>14</v>
      </c>
      <c r="C18" s="446">
        <v>1915.4</v>
      </c>
    </row>
    <row r="19" spans="1:3" ht="36" customHeight="1">
      <c r="A19" s="405"/>
      <c r="B19" s="345" t="s">
        <v>1989</v>
      </c>
      <c r="C19" s="446">
        <v>1921.1</v>
      </c>
    </row>
    <row r="20" spans="1:3" ht="36" customHeight="1">
      <c r="A20" s="405"/>
      <c r="B20" s="461" t="s">
        <v>1990</v>
      </c>
      <c r="C20" s="459">
        <v>2018.8</v>
      </c>
    </row>
    <row r="21" spans="1:3" ht="36" customHeight="1">
      <c r="A21" s="405"/>
      <c r="B21" s="461" t="s">
        <v>1992</v>
      </c>
      <c r="C21" s="460">
        <v>2613</v>
      </c>
    </row>
    <row r="22" spans="1:3" ht="36" customHeight="1">
      <c r="A22" s="405"/>
      <c r="B22" s="461" t="s">
        <v>1991</v>
      </c>
      <c r="C22" s="459">
        <v>3067.2</v>
      </c>
    </row>
    <row r="23" spans="1:3" ht="36" customHeight="1">
      <c r="A23" s="405"/>
      <c r="B23" s="461" t="s">
        <v>1993</v>
      </c>
      <c r="C23" s="459">
        <v>3183.6</v>
      </c>
    </row>
    <row r="24" spans="1:3" ht="36" customHeight="1">
      <c r="A24" s="405"/>
      <c r="B24" s="461" t="s">
        <v>1994</v>
      </c>
      <c r="C24" s="459">
        <v>3495.4</v>
      </c>
    </row>
    <row r="25" spans="1:3" ht="36" customHeight="1">
      <c r="A25" s="405"/>
      <c r="B25" s="461" t="s">
        <v>1995</v>
      </c>
      <c r="C25" s="459">
        <v>3883.6</v>
      </c>
    </row>
    <row r="26" spans="1:3" ht="24" thickBot="1">
      <c r="A26" s="405"/>
      <c r="B26" s="462"/>
      <c r="C26" s="459"/>
    </row>
    <row r="27" spans="1:3" ht="45">
      <c r="A27" s="464"/>
      <c r="B27" s="465" t="s">
        <v>15</v>
      </c>
      <c r="C27" s="466"/>
    </row>
    <row r="28" spans="1:3" ht="23.25">
      <c r="A28" s="405"/>
      <c r="B28" s="407" t="s">
        <v>16</v>
      </c>
      <c r="C28" s="446">
        <v>3906</v>
      </c>
    </row>
    <row r="29" spans="1:3" ht="23.25">
      <c r="A29" s="405"/>
      <c r="B29" s="407" t="s">
        <v>17</v>
      </c>
      <c r="C29" s="446">
        <v>3906</v>
      </c>
    </row>
    <row r="30" spans="1:3" ht="24" thickBot="1">
      <c r="A30" s="467"/>
      <c r="B30" s="468" t="s">
        <v>18</v>
      </c>
      <c r="C30" s="469">
        <v>3906</v>
      </c>
    </row>
    <row r="31" spans="1:3" ht="67.5">
      <c r="A31" s="411"/>
      <c r="B31" s="465" t="s">
        <v>375</v>
      </c>
      <c r="C31" s="470"/>
    </row>
    <row r="32" spans="1:3" ht="23.25">
      <c r="A32" s="404"/>
      <c r="B32" s="407" t="s">
        <v>16</v>
      </c>
      <c r="C32" s="446">
        <v>3906</v>
      </c>
    </row>
    <row r="33" spans="1:3" ht="23.25">
      <c r="A33" s="404"/>
      <c r="B33" s="407" t="s">
        <v>17</v>
      </c>
      <c r="C33" s="446">
        <v>3906</v>
      </c>
    </row>
    <row r="34" spans="1:3" ht="24" thickBot="1">
      <c r="A34" s="471"/>
      <c r="B34" s="468" t="s">
        <v>18</v>
      </c>
      <c r="C34" s="469">
        <v>3906</v>
      </c>
    </row>
    <row r="35" spans="1:3" ht="22.5">
      <c r="A35" s="412"/>
      <c r="B35" s="408" t="s">
        <v>1875</v>
      </c>
      <c r="C35" s="447"/>
    </row>
    <row r="36" spans="1:3" ht="23.25">
      <c r="A36" s="412"/>
      <c r="B36" s="409" t="s">
        <v>1876</v>
      </c>
      <c r="C36" s="448">
        <v>1100</v>
      </c>
    </row>
    <row r="37" spans="1:3" ht="24" thickBot="1">
      <c r="A37" s="413"/>
      <c r="B37" s="410" t="s">
        <v>1877</v>
      </c>
      <c r="C37" s="449">
        <v>880</v>
      </c>
    </row>
    <row r="38" spans="1:3" ht="22.5">
      <c r="A38" s="412"/>
      <c r="B38" s="408" t="s">
        <v>3229</v>
      </c>
      <c r="C38" s="447"/>
    </row>
    <row r="39" spans="1:3" ht="23.25">
      <c r="A39" s="412"/>
      <c r="B39" s="409" t="s">
        <v>1876</v>
      </c>
      <c r="C39" s="448">
        <v>1210</v>
      </c>
    </row>
    <row r="40" spans="1:3" ht="24" thickBot="1">
      <c r="A40" s="413"/>
      <c r="B40" s="410" t="s">
        <v>1877</v>
      </c>
      <c r="C40" s="449">
        <v>970</v>
      </c>
    </row>
  </sheetData>
  <sheetProtection/>
  <mergeCells count="1">
    <mergeCell ref="A4:C4"/>
  </mergeCells>
  <printOptions/>
  <pageMargins left="0.35433070866141736" right="0.15748031496062992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5"/>
  <sheetViews>
    <sheetView view="pageBreakPreview" zoomScale="60" zoomScalePageLayoutView="0" workbookViewId="0" topLeftCell="A1">
      <selection activeCell="B57" sqref="B57"/>
    </sheetView>
  </sheetViews>
  <sheetFormatPr defaultColWidth="9.140625" defaultRowHeight="12.75"/>
  <cols>
    <col min="1" max="1" width="19.57421875" style="740" customWidth="1"/>
    <col min="2" max="2" width="153.140625" style="740" customWidth="1"/>
    <col min="3" max="3" width="22.421875" style="740" customWidth="1"/>
    <col min="4" max="4" width="9.140625" style="740" customWidth="1"/>
    <col min="5" max="5" width="7.140625" style="740" customWidth="1"/>
    <col min="6" max="16384" width="9.140625" style="740" customWidth="1"/>
  </cols>
  <sheetData>
    <row r="1" ht="18.75">
      <c r="C1" s="339" t="s">
        <v>3627</v>
      </c>
    </row>
    <row r="2" ht="12.75">
      <c r="C2" s="741"/>
    </row>
    <row r="3" spans="1:3" ht="20.25">
      <c r="A3" s="956" t="s">
        <v>3626</v>
      </c>
      <c r="B3" s="956"/>
      <c r="C3" s="956"/>
    </row>
    <row r="4" spans="1:3" ht="45.75" customHeight="1">
      <c r="A4" s="957" t="s">
        <v>3625</v>
      </c>
      <c r="B4" s="957"/>
      <c r="C4" s="957"/>
    </row>
    <row r="5" ht="12.75">
      <c r="C5" s="741"/>
    </row>
    <row r="6" spans="1:3" ht="19.5" thickBot="1">
      <c r="A6" s="79" t="str">
        <f>'Приложение 9 Скорая подуш'!A6</f>
        <v>Тарифы с 01.01.2019г. к Тарифному соглашению от 29.12.2018г.</v>
      </c>
      <c r="B6" s="337"/>
      <c r="C6" s="338"/>
    </row>
    <row r="7" spans="1:3" ht="55.5" customHeight="1" thickBot="1">
      <c r="A7" s="781" t="s">
        <v>340</v>
      </c>
      <c r="B7" s="782" t="s">
        <v>1787</v>
      </c>
      <c r="C7" s="783" t="s">
        <v>1786</v>
      </c>
    </row>
    <row r="8" spans="1:3" ht="18.75">
      <c r="A8" s="199" t="s">
        <v>3616</v>
      </c>
      <c r="B8" s="779" t="s">
        <v>3607</v>
      </c>
      <c r="C8" s="777">
        <v>250</v>
      </c>
    </row>
    <row r="9" spans="1:3" ht="18.75">
      <c r="A9" s="199" t="s">
        <v>3617</v>
      </c>
      <c r="B9" s="779" t="s">
        <v>3608</v>
      </c>
      <c r="C9" s="777">
        <v>320</v>
      </c>
    </row>
    <row r="10" spans="1:3" ht="18.75">
      <c r="A10" s="199" t="s">
        <v>3618</v>
      </c>
      <c r="B10" s="779" t="s">
        <v>3609</v>
      </c>
      <c r="C10" s="777">
        <v>400</v>
      </c>
    </row>
    <row r="11" spans="1:3" ht="18.75">
      <c r="A11" s="199" t="s">
        <v>3619</v>
      </c>
      <c r="B11" s="779" t="s">
        <v>3610</v>
      </c>
      <c r="C11" s="777">
        <v>600</v>
      </c>
    </row>
    <row r="12" spans="1:3" ht="19.5" thickBot="1">
      <c r="A12" s="776" t="s">
        <v>3620</v>
      </c>
      <c r="B12" s="780" t="s">
        <v>3611</v>
      </c>
      <c r="C12" s="778">
        <v>780</v>
      </c>
    </row>
    <row r="17" ht="15">
      <c r="B17" s="762"/>
    </row>
    <row r="18" ht="15">
      <c r="B18" s="763"/>
    </row>
    <row r="25" ht="15">
      <c r="B25" s="763"/>
    </row>
  </sheetData>
  <sheetProtection/>
  <mergeCells count="2">
    <mergeCell ref="A3:C3"/>
    <mergeCell ref="A4:C4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view="pageBreakPreview" zoomScale="110" zoomScaleSheetLayoutView="110" zoomScalePageLayoutView="0" workbookViewId="0" topLeftCell="A1">
      <selection activeCell="E16" sqref="E16"/>
    </sheetView>
  </sheetViews>
  <sheetFormatPr defaultColWidth="9.140625" defaultRowHeight="12.75"/>
  <cols>
    <col min="1" max="1" width="6.8515625" style="153" bestFit="1" customWidth="1"/>
    <col min="2" max="2" width="63.8515625" style="153" bestFit="1" customWidth="1"/>
    <col min="3" max="3" width="13.421875" style="153" customWidth="1"/>
    <col min="4" max="4" width="16.421875" style="153" bestFit="1" customWidth="1"/>
    <col min="5" max="5" width="72.8515625" style="153" bestFit="1" customWidth="1"/>
    <col min="6" max="6" width="11.28125" style="153" bestFit="1" customWidth="1"/>
    <col min="7" max="7" width="15.28125" style="153" bestFit="1" customWidth="1"/>
    <col min="8" max="16384" width="9.140625" style="153" customWidth="1"/>
  </cols>
  <sheetData>
    <row r="1" ht="15">
      <c r="D1" s="153" t="s">
        <v>74</v>
      </c>
    </row>
    <row r="2" spans="1:4" ht="36" customHeight="1">
      <c r="A2" s="986" t="s">
        <v>488</v>
      </c>
      <c r="B2" s="986"/>
      <c r="C2" s="986"/>
      <c r="D2" s="986"/>
    </row>
    <row r="3" spans="1:4" ht="36" customHeight="1" thickBot="1">
      <c r="A3" s="991" t="str">
        <f>'СПИСОК МО ПРИЛ1'!A5</f>
        <v>Тарифы с 01.01.2019г. к Тарифному соглашению от 29.12.2018г.</v>
      </c>
      <c r="B3" s="991"/>
      <c r="C3" s="991"/>
      <c r="D3" s="991"/>
    </row>
    <row r="4" spans="1:4" ht="15.75" thickBot="1">
      <c r="A4" s="987" t="s">
        <v>340</v>
      </c>
      <c r="B4" s="987" t="s">
        <v>357</v>
      </c>
      <c r="C4" s="989" t="s">
        <v>3199</v>
      </c>
      <c r="D4" s="990"/>
    </row>
    <row r="5" spans="1:4" s="155" customFormat="1" ht="15.75" thickBot="1">
      <c r="A5" s="988"/>
      <c r="B5" s="988"/>
      <c r="C5" s="154" t="s">
        <v>489</v>
      </c>
      <c r="D5" s="154" t="s">
        <v>490</v>
      </c>
    </row>
    <row r="6" spans="1:7" ht="15">
      <c r="A6" s="156">
        <v>1</v>
      </c>
      <c r="B6" s="157" t="s">
        <v>491</v>
      </c>
      <c r="C6" s="592">
        <v>1054</v>
      </c>
      <c r="D6" s="593">
        <v>192250.28</v>
      </c>
      <c r="F6" s="591"/>
      <c r="G6" s="718"/>
    </row>
    <row r="7" spans="1:7" ht="15">
      <c r="A7" s="158">
        <v>2</v>
      </c>
      <c r="B7" s="159" t="s">
        <v>492</v>
      </c>
      <c r="C7" s="594">
        <v>553</v>
      </c>
      <c r="D7" s="595">
        <v>100017.56</v>
      </c>
      <c r="G7" s="718"/>
    </row>
    <row r="8" spans="1:7" ht="15">
      <c r="A8" s="158">
        <v>3</v>
      </c>
      <c r="B8" s="159" t="s">
        <v>493</v>
      </c>
      <c r="C8" s="594">
        <v>110</v>
      </c>
      <c r="D8" s="595">
        <v>21599.4</v>
      </c>
      <c r="G8" s="718"/>
    </row>
    <row r="9" spans="1:7" ht="15">
      <c r="A9" s="158">
        <v>4</v>
      </c>
      <c r="B9" s="159" t="s">
        <v>494</v>
      </c>
      <c r="C9" s="594">
        <v>520</v>
      </c>
      <c r="D9" s="595">
        <v>36011.66</v>
      </c>
      <c r="G9" s="718"/>
    </row>
    <row r="10" spans="1:7" ht="15">
      <c r="A10" s="158">
        <v>5</v>
      </c>
      <c r="B10" s="159" t="s">
        <v>1630</v>
      </c>
      <c r="C10" s="594">
        <v>310</v>
      </c>
      <c r="D10" s="595">
        <v>38224.24</v>
      </c>
      <c r="G10" s="718"/>
    </row>
    <row r="11" spans="1:4" ht="15.75" thickBot="1">
      <c r="A11" s="160">
        <v>6</v>
      </c>
      <c r="B11" s="159" t="s">
        <v>1872</v>
      </c>
      <c r="C11" s="596">
        <v>35</v>
      </c>
      <c r="D11" s="597">
        <v>3950.72</v>
      </c>
    </row>
    <row r="12" spans="1:4" ht="15.75" thickBot="1">
      <c r="A12" s="161"/>
      <c r="B12" s="161" t="s">
        <v>495</v>
      </c>
      <c r="C12" s="598">
        <f>SUM(C6:C11)</f>
        <v>2582</v>
      </c>
      <c r="D12" s="599">
        <f>SUM(D6:D11)</f>
        <v>392053.86</v>
      </c>
    </row>
  </sheetData>
  <sheetProtection/>
  <mergeCells count="5">
    <mergeCell ref="A2:D2"/>
    <mergeCell ref="A4:A5"/>
    <mergeCell ref="B4:B5"/>
    <mergeCell ref="C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4"/>
  <sheetViews>
    <sheetView view="pageBreakPreview" zoomScale="87" zoomScaleSheetLayoutView="87" zoomScalePageLayoutView="0" workbookViewId="0" topLeftCell="A1">
      <selection activeCell="G43" sqref="G43"/>
    </sheetView>
  </sheetViews>
  <sheetFormatPr defaultColWidth="9.140625" defaultRowHeight="12.75"/>
  <cols>
    <col min="1" max="1" width="19.28125" style="382" customWidth="1"/>
    <col min="2" max="2" width="28.140625" style="382" customWidth="1"/>
    <col min="3" max="3" width="44.140625" style="382" customWidth="1"/>
    <col min="4" max="16384" width="9.140625" style="382" customWidth="1"/>
  </cols>
  <sheetData>
    <row r="1" spans="1:4" ht="15.75">
      <c r="A1" s="103"/>
      <c r="B1" s="349"/>
      <c r="C1" s="1000" t="s">
        <v>1640</v>
      </c>
      <c r="D1" s="1000"/>
    </row>
    <row r="2" spans="1:3" ht="15.75">
      <c r="A2" s="1001" t="s">
        <v>1886</v>
      </c>
      <c r="B2" s="1001"/>
      <c r="C2" s="1001"/>
    </row>
    <row r="3" spans="1:3" ht="30.75" customHeight="1">
      <c r="A3" s="1002" t="s">
        <v>1859</v>
      </c>
      <c r="B3" s="1002"/>
      <c r="C3" s="1002"/>
    </row>
    <row r="4" spans="1:3" ht="15.75">
      <c r="A4" s="103"/>
      <c r="B4" s="103"/>
      <c r="C4" s="103"/>
    </row>
    <row r="5" spans="1:3" ht="15.75">
      <c r="A5" s="102" t="s">
        <v>1860</v>
      </c>
      <c r="B5" s="106" t="s">
        <v>1861</v>
      </c>
      <c r="C5" s="377" t="s">
        <v>1862</v>
      </c>
    </row>
    <row r="6" spans="1:3" ht="15.75">
      <c r="A6" s="992"/>
      <c r="B6" s="992"/>
      <c r="C6" s="992"/>
    </row>
    <row r="7" spans="1:3" ht="15.75">
      <c r="A7" s="1003" t="s">
        <v>1533</v>
      </c>
      <c r="B7" s="1003"/>
      <c r="C7" s="1003"/>
    </row>
    <row r="8" spans="1:3" ht="15.75">
      <c r="A8" s="992"/>
      <c r="B8" s="992"/>
      <c r="C8" s="992"/>
    </row>
    <row r="9" spans="1:3" ht="15.75">
      <c r="A9" s="993" t="s">
        <v>1577</v>
      </c>
      <c r="B9" s="993"/>
      <c r="C9" s="993"/>
    </row>
    <row r="10" spans="1:3" ht="15.75" customHeight="1">
      <c r="A10" s="994" t="s">
        <v>1863</v>
      </c>
      <c r="B10" s="995"/>
      <c r="C10" s="996"/>
    </row>
    <row r="11" spans="1:3" ht="15.75">
      <c r="A11" s="997"/>
      <c r="B11" s="998"/>
      <c r="C11" s="999"/>
    </row>
    <row r="12" spans="1:3" ht="50.25" customHeight="1">
      <c r="A12" s="384" t="s">
        <v>1864</v>
      </c>
      <c r="B12" s="385"/>
      <c r="C12" s="386" t="s">
        <v>1567</v>
      </c>
    </row>
    <row r="13" spans="1:3" ht="32.25" customHeight="1">
      <c r="A13" s="383" t="s">
        <v>1887</v>
      </c>
      <c r="B13" s="383" t="s">
        <v>1789</v>
      </c>
      <c r="C13" s="383" t="s">
        <v>1790</v>
      </c>
    </row>
    <row r="14" spans="1:3" ht="15.75">
      <c r="A14" s="387">
        <v>21</v>
      </c>
      <c r="B14" s="387"/>
      <c r="C14" s="387"/>
    </row>
    <row r="15" spans="1:3" ht="15.75">
      <c r="A15" s="387">
        <v>24</v>
      </c>
      <c r="B15" s="423"/>
      <c r="C15" s="423"/>
    </row>
    <row r="16" spans="1:3" ht="15.75">
      <c r="A16" s="387">
        <v>27</v>
      </c>
      <c r="B16" s="387"/>
      <c r="C16" s="387"/>
    </row>
    <row r="17" spans="1:3" ht="15.75">
      <c r="A17" s="387">
        <v>30</v>
      </c>
      <c r="B17" s="387"/>
      <c r="C17" s="387"/>
    </row>
    <row r="18" spans="1:3" ht="15.75">
      <c r="A18" s="387">
        <v>33</v>
      </c>
      <c r="B18" s="387"/>
      <c r="C18" s="387"/>
    </row>
    <row r="19" spans="1:3" ht="15.75">
      <c r="A19" s="387">
        <v>36</v>
      </c>
      <c r="B19" s="387"/>
      <c r="C19" s="387"/>
    </row>
    <row r="20" spans="1:3" ht="15.75">
      <c r="A20" s="387">
        <v>39</v>
      </c>
      <c r="B20" s="387"/>
      <c r="C20" s="387"/>
    </row>
    <row r="21" spans="1:3" ht="15.75">
      <c r="A21" s="387">
        <v>42</v>
      </c>
      <c r="B21" s="387"/>
      <c r="C21" s="387"/>
    </row>
    <row r="22" spans="1:3" ht="15.75">
      <c r="A22" s="387">
        <v>45</v>
      </c>
      <c r="B22" s="387"/>
      <c r="C22" s="387"/>
    </row>
    <row r="23" spans="1:3" ht="15.75">
      <c r="A23" s="387">
        <v>48</v>
      </c>
      <c r="B23" s="387"/>
      <c r="C23" s="387"/>
    </row>
    <row r="24" spans="1:3" ht="15.75">
      <c r="A24" s="387">
        <v>51</v>
      </c>
      <c r="B24" s="387"/>
      <c r="C24" s="387"/>
    </row>
    <row r="25" spans="1:3" ht="15.75">
      <c r="A25" s="387">
        <v>54</v>
      </c>
      <c r="B25" s="387"/>
      <c r="C25" s="387"/>
    </row>
    <row r="26" spans="1:3" ht="15.75">
      <c r="A26" s="388">
        <v>57</v>
      </c>
      <c r="B26" s="387"/>
      <c r="C26" s="387"/>
    </row>
    <row r="27" spans="1:3" ht="15.75">
      <c r="A27" s="387">
        <v>60</v>
      </c>
      <c r="B27" s="387"/>
      <c r="C27" s="387"/>
    </row>
    <row r="28" spans="1:3" ht="15.75">
      <c r="A28" s="387">
        <v>63</v>
      </c>
      <c r="B28" s="387"/>
      <c r="C28" s="387"/>
    </row>
    <row r="29" spans="1:3" ht="15.75">
      <c r="A29" s="387">
        <v>66</v>
      </c>
      <c r="B29" s="387"/>
      <c r="C29" s="387"/>
    </row>
    <row r="30" spans="1:3" ht="15.75">
      <c r="A30" s="387">
        <v>69</v>
      </c>
      <c r="B30" s="387"/>
      <c r="C30" s="387"/>
    </row>
    <row r="31" spans="1:3" ht="15.75">
      <c r="A31" s="389">
        <v>72</v>
      </c>
      <c r="B31" s="387"/>
      <c r="C31" s="387"/>
    </row>
    <row r="32" spans="1:3" ht="15.75">
      <c r="A32" s="389">
        <v>75</v>
      </c>
      <c r="B32" s="423"/>
      <c r="C32" s="423"/>
    </row>
    <row r="33" spans="1:3" ht="15.75">
      <c r="A33" s="389">
        <v>78</v>
      </c>
      <c r="B33" s="423"/>
      <c r="C33" s="423"/>
    </row>
    <row r="34" spans="1:3" ht="15.75">
      <c r="A34" s="389">
        <v>81</v>
      </c>
      <c r="B34" s="423"/>
      <c r="C34" s="423"/>
    </row>
    <row r="35" spans="1:3" ht="15.75">
      <c r="A35" s="389">
        <v>84</v>
      </c>
      <c r="B35" s="423"/>
      <c r="C35" s="423"/>
    </row>
    <row r="36" spans="1:3" ht="15.75">
      <c r="A36" s="389">
        <v>87</v>
      </c>
      <c r="B36" s="423"/>
      <c r="C36" s="423"/>
    </row>
    <row r="37" spans="1:3" ht="15.75">
      <c r="A37" s="389">
        <v>90</v>
      </c>
      <c r="B37" s="423"/>
      <c r="C37" s="423"/>
    </row>
    <row r="38" spans="1:3" ht="15.75">
      <c r="A38" s="389">
        <v>93</v>
      </c>
      <c r="B38" s="423"/>
      <c r="C38" s="423"/>
    </row>
    <row r="39" spans="1:3" ht="15.75">
      <c r="A39" s="389">
        <v>96</v>
      </c>
      <c r="B39" s="423"/>
      <c r="C39" s="423"/>
    </row>
    <row r="40" spans="1:3" ht="15.75">
      <c r="A40" s="389">
        <v>99</v>
      </c>
      <c r="B40" s="423"/>
      <c r="C40" s="423"/>
    </row>
    <row r="41" spans="1:3" ht="31.5">
      <c r="A41" s="424" t="s">
        <v>1888</v>
      </c>
      <c r="B41" s="423"/>
      <c r="C41" s="423"/>
    </row>
    <row r="42" spans="1:3" ht="33" customHeight="1">
      <c r="A42" s="384" t="s">
        <v>1865</v>
      </c>
      <c r="B42" s="390"/>
      <c r="C42" s="386" t="s">
        <v>1567</v>
      </c>
    </row>
    <row r="43" spans="1:3" ht="15.75">
      <c r="A43" s="383" t="s">
        <v>1788</v>
      </c>
      <c r="B43" s="383" t="s">
        <v>1789</v>
      </c>
      <c r="C43" s="383" t="s">
        <v>1790</v>
      </c>
    </row>
    <row r="44" spans="1:3" ht="15.75">
      <c r="A44" s="391" t="s">
        <v>1866</v>
      </c>
      <c r="B44" s="389"/>
      <c r="C44" s="389"/>
    </row>
    <row r="45" spans="1:3" ht="15.75">
      <c r="A45" s="425" t="s">
        <v>1867</v>
      </c>
      <c r="B45" s="389"/>
      <c r="C45" s="389"/>
    </row>
    <row r="46" spans="1:3" ht="15.75">
      <c r="A46" s="425" t="s">
        <v>1868</v>
      </c>
      <c r="B46" s="389"/>
      <c r="C46" s="389"/>
    </row>
    <row r="47" spans="1:3" ht="15" customHeight="1">
      <c r="A47" s="425" t="s">
        <v>1869</v>
      </c>
      <c r="B47" s="389"/>
      <c r="C47" s="389"/>
    </row>
    <row r="48" spans="1:5" ht="23.25">
      <c r="A48" s="392" t="s">
        <v>1559</v>
      </c>
      <c r="B48" s="396"/>
      <c r="C48" s="392" t="s">
        <v>1562</v>
      </c>
      <c r="D48" s="142"/>
      <c r="E48" s="142"/>
    </row>
    <row r="49" spans="1:5" ht="35.25" customHeight="1">
      <c r="A49" s="392" t="s">
        <v>1560</v>
      </c>
      <c r="B49" s="349"/>
      <c r="C49" s="392" t="s">
        <v>1560</v>
      </c>
      <c r="D49" s="142"/>
      <c r="E49" s="142"/>
    </row>
    <row r="50" spans="1:5" ht="23.25">
      <c r="A50" s="393"/>
      <c r="B50" s="349"/>
      <c r="C50" s="393"/>
      <c r="D50" s="142"/>
      <c r="E50" s="142"/>
    </row>
    <row r="52" ht="15.75">
      <c r="A52" s="105" t="s">
        <v>1564</v>
      </c>
    </row>
    <row r="53" ht="15.75">
      <c r="A53" s="394" t="s">
        <v>1689</v>
      </c>
    </row>
    <row r="54" spans="1:3" ht="15.75">
      <c r="A54" s="105" t="s">
        <v>2340</v>
      </c>
      <c r="C54" s="395"/>
    </row>
  </sheetData>
  <sheetProtection/>
  <mergeCells count="8">
    <mergeCell ref="A8:C8"/>
    <mergeCell ref="A9:C9"/>
    <mergeCell ref="A10:C11"/>
    <mergeCell ref="C1:D1"/>
    <mergeCell ref="A2:C2"/>
    <mergeCell ref="A3:C3"/>
    <mergeCell ref="A6:C6"/>
    <mergeCell ref="A7:C7"/>
  </mergeCells>
  <printOptions/>
  <pageMargins left="0.7086614173228347" right="0.31496062992125984" top="0.35433070866141736" bottom="0.15748031496062992" header="0.31496062992125984" footer="0.31496062992125984"/>
  <pageSetup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71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140625" defaultRowHeight="12.75"/>
  <cols>
    <col min="2" max="2" width="59.140625" style="0" customWidth="1"/>
    <col min="3" max="3" width="44.00390625" style="0" customWidth="1"/>
    <col min="5" max="5" width="12.421875" style="0" customWidth="1"/>
    <col min="6" max="6" width="11.57421875" style="0" customWidth="1"/>
  </cols>
  <sheetData>
    <row r="1" ht="15.75">
      <c r="F1" s="102" t="s">
        <v>1503</v>
      </c>
    </row>
    <row r="2" spans="1:3" ht="15.75">
      <c r="A2" s="1007"/>
      <c r="B2" s="1007"/>
      <c r="C2" s="1007"/>
    </row>
    <row r="3" ht="15.75">
      <c r="A3" s="103"/>
    </row>
    <row r="4" spans="1:6" ht="15.75">
      <c r="A4" s="1001" t="s">
        <v>3109</v>
      </c>
      <c r="B4" s="1001"/>
      <c r="C4" s="1001"/>
      <c r="D4" s="1001"/>
      <c r="E4" s="1001"/>
      <c r="F4" s="1001"/>
    </row>
    <row r="5" spans="1:6" ht="12.75" customHeight="1">
      <c r="A5" s="1014" t="s">
        <v>3110</v>
      </c>
      <c r="B5" s="1014"/>
      <c r="C5" s="1014"/>
      <c r="D5" s="1014"/>
      <c r="E5" s="1014"/>
      <c r="F5" s="1014"/>
    </row>
    <row r="6" spans="1:6" ht="15.75">
      <c r="A6" s="104" t="s">
        <v>1548</v>
      </c>
      <c r="B6" s="104"/>
      <c r="C6" s="104"/>
      <c r="D6" s="104"/>
      <c r="E6" s="104"/>
      <c r="F6" s="104"/>
    </row>
    <row r="7" spans="1:6" ht="12.75">
      <c r="A7" s="1015" t="s">
        <v>1549</v>
      </c>
      <c r="B7" s="1015"/>
      <c r="C7" s="1015"/>
      <c r="D7" s="1015"/>
      <c r="E7" s="1015"/>
      <c r="F7" s="1015"/>
    </row>
    <row r="8" spans="1:6" ht="15.75">
      <c r="A8" s="1009" t="s">
        <v>1550</v>
      </c>
      <c r="B8" s="1009"/>
      <c r="C8" s="1009"/>
      <c r="D8" s="1009"/>
      <c r="E8" s="1009"/>
      <c r="F8" s="1009"/>
    </row>
    <row r="9" spans="1:6" ht="15.75">
      <c r="A9" s="1009" t="s">
        <v>1551</v>
      </c>
      <c r="B9" s="1009"/>
      <c r="C9" s="1009"/>
      <c r="D9" s="1009"/>
      <c r="E9" s="1009"/>
      <c r="F9" s="1009"/>
    </row>
    <row r="10" spans="1:6" ht="15.75">
      <c r="A10" s="1009" t="s">
        <v>1552</v>
      </c>
      <c r="B10" s="1009"/>
      <c r="C10" s="1009"/>
      <c r="D10" s="1009"/>
      <c r="E10" s="1009"/>
      <c r="F10" s="1009"/>
    </row>
    <row r="11" ht="16.5" thickBot="1">
      <c r="A11" s="106"/>
    </row>
    <row r="12" spans="1:6" ht="79.5" customHeight="1" thickBot="1">
      <c r="A12" s="131" t="s">
        <v>340</v>
      </c>
      <c r="B12" s="1024" t="s">
        <v>1505</v>
      </c>
      <c r="C12" s="1025"/>
      <c r="D12" s="1026" t="s">
        <v>1553</v>
      </c>
      <c r="E12" s="1027"/>
      <c r="F12" s="1028"/>
    </row>
    <row r="13" spans="1:6" ht="16.5" thickBot="1">
      <c r="A13" s="130">
        <v>1</v>
      </c>
      <c r="B13" s="1024">
        <v>2</v>
      </c>
      <c r="C13" s="1025"/>
      <c r="D13" s="1026">
        <v>3</v>
      </c>
      <c r="E13" s="1027"/>
      <c r="F13" s="1028"/>
    </row>
    <row r="14" spans="1:6" ht="15.75">
      <c r="A14" s="118">
        <v>1</v>
      </c>
      <c r="B14" s="1010" t="s">
        <v>1507</v>
      </c>
      <c r="C14" s="1011"/>
      <c r="D14" s="1029" t="s">
        <v>1508</v>
      </c>
      <c r="E14" s="1030"/>
      <c r="F14" s="1031"/>
    </row>
    <row r="15" spans="1:6" ht="15.75">
      <c r="A15" s="119">
        <v>2</v>
      </c>
      <c r="B15" s="1012" t="s">
        <v>1509</v>
      </c>
      <c r="C15" s="1013"/>
      <c r="D15" s="1016" t="s">
        <v>1508</v>
      </c>
      <c r="E15" s="1017"/>
      <c r="F15" s="1018"/>
    </row>
    <row r="16" spans="1:6" ht="15.75">
      <c r="A16" s="119">
        <v>3</v>
      </c>
      <c r="B16" s="1012" t="s">
        <v>1510</v>
      </c>
      <c r="C16" s="1013"/>
      <c r="D16" s="1016" t="s">
        <v>1508</v>
      </c>
      <c r="E16" s="1017"/>
      <c r="F16" s="1018"/>
    </row>
    <row r="17" spans="1:6" ht="15.75">
      <c r="A17" s="119">
        <v>4</v>
      </c>
      <c r="B17" s="1012" t="s">
        <v>1073</v>
      </c>
      <c r="C17" s="1013"/>
      <c r="D17" s="1016" t="s">
        <v>1508</v>
      </c>
      <c r="E17" s="1017"/>
      <c r="F17" s="1018"/>
    </row>
    <row r="18" spans="1:6" ht="15.75">
      <c r="A18" s="119">
        <v>5</v>
      </c>
      <c r="B18" s="1012" t="s">
        <v>1511</v>
      </c>
      <c r="C18" s="1013"/>
      <c r="D18" s="1016" t="s">
        <v>1508</v>
      </c>
      <c r="E18" s="1017"/>
      <c r="F18" s="1018"/>
    </row>
    <row r="19" spans="1:6" ht="15.75">
      <c r="A19" s="119">
        <v>6</v>
      </c>
      <c r="B19" s="1012" t="s">
        <v>1512</v>
      </c>
      <c r="C19" s="1013"/>
      <c r="D19" s="1016" t="s">
        <v>1508</v>
      </c>
      <c r="E19" s="1017"/>
      <c r="F19" s="1018"/>
    </row>
    <row r="20" spans="1:6" ht="15.75">
      <c r="A20" s="119">
        <v>7</v>
      </c>
      <c r="B20" s="1012" t="s">
        <v>1513</v>
      </c>
      <c r="C20" s="1013"/>
      <c r="D20" s="1016" t="s">
        <v>1508</v>
      </c>
      <c r="E20" s="1017"/>
      <c r="F20" s="1018"/>
    </row>
    <row r="21" spans="1:6" ht="15.75">
      <c r="A21" s="119">
        <v>8</v>
      </c>
      <c r="B21" s="1012" t="s">
        <v>1514</v>
      </c>
      <c r="C21" s="1013"/>
      <c r="D21" s="1016" t="s">
        <v>1508</v>
      </c>
      <c r="E21" s="1017"/>
      <c r="F21" s="1018"/>
    </row>
    <row r="22" spans="1:6" ht="15.75">
      <c r="A22" s="119">
        <v>9</v>
      </c>
      <c r="B22" s="1012" t="s">
        <v>1515</v>
      </c>
      <c r="C22" s="1013"/>
      <c r="D22" s="1016" t="s">
        <v>1508</v>
      </c>
      <c r="E22" s="1017"/>
      <c r="F22" s="1018"/>
    </row>
    <row r="23" spans="1:6" ht="15.75">
      <c r="A23" s="119">
        <v>10</v>
      </c>
      <c r="B23" s="1012" t="s">
        <v>1516</v>
      </c>
      <c r="C23" s="1013"/>
      <c r="D23" s="1016" t="s">
        <v>1508</v>
      </c>
      <c r="E23" s="1017"/>
      <c r="F23" s="1018"/>
    </row>
    <row r="24" spans="1:6" ht="15.75">
      <c r="A24" s="119">
        <v>11</v>
      </c>
      <c r="B24" s="1012" t="s">
        <v>1554</v>
      </c>
      <c r="C24" s="1013"/>
      <c r="D24" s="1016" t="s">
        <v>1508</v>
      </c>
      <c r="E24" s="1017"/>
      <c r="F24" s="1018"/>
    </row>
    <row r="25" spans="1:6" ht="15.75">
      <c r="A25" s="119">
        <v>12</v>
      </c>
      <c r="B25" s="1012" t="s">
        <v>1555</v>
      </c>
      <c r="C25" s="1013"/>
      <c r="D25" s="1016" t="s">
        <v>1508</v>
      </c>
      <c r="E25" s="1017"/>
      <c r="F25" s="1018"/>
    </row>
    <row r="26" spans="1:6" ht="15.75">
      <c r="A26" s="119">
        <v>13</v>
      </c>
      <c r="B26" s="1012" t="s">
        <v>1517</v>
      </c>
      <c r="C26" s="1013"/>
      <c r="D26" s="1016" t="s">
        <v>1508</v>
      </c>
      <c r="E26" s="1017"/>
      <c r="F26" s="1018"/>
    </row>
    <row r="27" spans="1:6" ht="15.75">
      <c r="A27" s="119">
        <v>14</v>
      </c>
      <c r="B27" s="1012" t="s">
        <v>1518</v>
      </c>
      <c r="C27" s="1013"/>
      <c r="D27" s="1016" t="s">
        <v>1508</v>
      </c>
      <c r="E27" s="1017"/>
      <c r="F27" s="1018"/>
    </row>
    <row r="28" spans="1:6" ht="47.25" customHeight="1">
      <c r="A28" s="119">
        <v>15</v>
      </c>
      <c r="B28" s="1012" t="s">
        <v>1519</v>
      </c>
      <c r="C28" s="1013"/>
      <c r="D28" s="1016" t="s">
        <v>1508</v>
      </c>
      <c r="E28" s="1017"/>
      <c r="F28" s="1018"/>
    </row>
    <row r="29" spans="1:6" ht="47.25" customHeight="1">
      <c r="A29" s="119">
        <v>16</v>
      </c>
      <c r="B29" s="1013" t="s">
        <v>1691</v>
      </c>
      <c r="C29" s="1019"/>
      <c r="D29" s="1032"/>
      <c r="E29" s="1033"/>
      <c r="F29" s="1034"/>
    </row>
    <row r="30" spans="1:6" ht="15.75">
      <c r="A30" s="119">
        <v>17</v>
      </c>
      <c r="B30" s="1012" t="s">
        <v>1520</v>
      </c>
      <c r="C30" s="1013"/>
      <c r="D30" s="1016" t="s">
        <v>1508</v>
      </c>
      <c r="E30" s="1017"/>
      <c r="F30" s="1018"/>
    </row>
    <row r="31" spans="1:6" ht="31.5" customHeight="1" thickBot="1">
      <c r="A31" s="132">
        <v>18</v>
      </c>
      <c r="B31" s="1020" t="s">
        <v>1521</v>
      </c>
      <c r="C31" s="1021"/>
      <c r="D31" s="1035" t="s">
        <v>1508</v>
      </c>
      <c r="E31" s="1036"/>
      <c r="F31" s="1037"/>
    </row>
    <row r="32" spans="1:6" ht="16.5" thickBot="1">
      <c r="A32" s="89"/>
      <c r="B32" s="1022" t="s">
        <v>1522</v>
      </c>
      <c r="C32" s="1023"/>
      <c r="D32" s="1038">
        <f>SUM(D14:F31)</f>
        <v>0</v>
      </c>
      <c r="E32" s="1039"/>
      <c r="F32" s="1040"/>
    </row>
    <row r="33" ht="15.75">
      <c r="A33" s="105"/>
    </row>
    <row r="34" ht="15.75">
      <c r="A34" s="111" t="s">
        <v>1523</v>
      </c>
    </row>
    <row r="35" ht="15.75">
      <c r="A35" s="105" t="s">
        <v>1524</v>
      </c>
    </row>
    <row r="36" ht="15.75">
      <c r="A36" s="111" t="s">
        <v>1525</v>
      </c>
    </row>
    <row r="37" ht="15.75">
      <c r="A37" s="105" t="s">
        <v>1526</v>
      </c>
    </row>
    <row r="38" ht="15.75">
      <c r="A38" s="105"/>
    </row>
    <row r="39" ht="15.75">
      <c r="A39" s="105" t="s">
        <v>1527</v>
      </c>
    </row>
    <row r="40" ht="15.75">
      <c r="A40" s="105" t="s">
        <v>1467</v>
      </c>
    </row>
    <row r="41" ht="15.75">
      <c r="A41" s="105" t="s">
        <v>1528</v>
      </c>
    </row>
    <row r="42" ht="15.75">
      <c r="A42" s="105" t="s">
        <v>1529</v>
      </c>
    </row>
    <row r="43" ht="15.75">
      <c r="A43" s="105" t="s">
        <v>1530</v>
      </c>
    </row>
    <row r="44" ht="15.75">
      <c r="A44" s="111"/>
    </row>
    <row r="45" ht="15.75">
      <c r="A45" s="103"/>
    </row>
    <row r="46" ht="15.75">
      <c r="A46" s="103"/>
    </row>
    <row r="47" spans="1:6" ht="27" customHeight="1">
      <c r="A47" s="1001" t="s">
        <v>1531</v>
      </c>
      <c r="B47" s="1001"/>
      <c r="C47" s="1001"/>
      <c r="D47" s="1001"/>
      <c r="E47" s="1001"/>
      <c r="F47" s="1001"/>
    </row>
    <row r="48" spans="1:6" ht="15.75">
      <c r="A48" s="1001" t="s">
        <v>2339</v>
      </c>
      <c r="B48" s="1001"/>
      <c r="C48" s="1001"/>
      <c r="D48" s="1001"/>
      <c r="E48" s="1001"/>
      <c r="F48" s="1001"/>
    </row>
    <row r="49" spans="1:6" ht="15.75">
      <c r="A49" s="1001" t="s">
        <v>1532</v>
      </c>
      <c r="B49" s="1001"/>
      <c r="C49" s="1001"/>
      <c r="D49" s="1001"/>
      <c r="E49" s="1001"/>
      <c r="F49" s="1001"/>
    </row>
    <row r="50" spans="1:6" ht="12.75" customHeight="1">
      <c r="A50" s="1007" t="s">
        <v>1533</v>
      </c>
      <c r="B50" s="1007"/>
      <c r="C50" s="1007"/>
      <c r="D50" s="1007"/>
      <c r="E50" s="1007"/>
      <c r="F50" s="1007"/>
    </row>
    <row r="51" spans="1:6" ht="16.5" thickBot="1">
      <c r="A51" s="1008" t="s">
        <v>1534</v>
      </c>
      <c r="B51" s="1008"/>
      <c r="C51" s="1008"/>
      <c r="D51" s="1008"/>
      <c r="E51" s="1008"/>
      <c r="F51" s="1008"/>
    </row>
    <row r="52" spans="1:6" ht="15.75">
      <c r="A52" s="96" t="s">
        <v>294</v>
      </c>
      <c r="B52" s="97" t="s">
        <v>1535</v>
      </c>
      <c r="C52" s="1004" t="s">
        <v>1537</v>
      </c>
      <c r="D52" s="1004" t="s">
        <v>1538</v>
      </c>
      <c r="E52" s="97" t="s">
        <v>1506</v>
      </c>
      <c r="F52" s="97" t="s">
        <v>1506</v>
      </c>
    </row>
    <row r="53" spans="1:6" ht="47.25">
      <c r="A53" s="107" t="s">
        <v>1504</v>
      </c>
      <c r="B53" s="109" t="s">
        <v>1536</v>
      </c>
      <c r="C53" s="1005"/>
      <c r="D53" s="1005"/>
      <c r="E53" s="109" t="s">
        <v>1539</v>
      </c>
      <c r="F53" s="109" t="s">
        <v>1541</v>
      </c>
    </row>
    <row r="54" spans="1:6" ht="16.5" thickBot="1">
      <c r="A54" s="108"/>
      <c r="B54" s="110"/>
      <c r="C54" s="1006"/>
      <c r="D54" s="1006"/>
      <c r="E54" s="98" t="s">
        <v>1540</v>
      </c>
      <c r="F54" s="98" t="s">
        <v>1542</v>
      </c>
    </row>
    <row r="55" spans="1:6" ht="16.5" thickBot="1">
      <c r="A55" s="112">
        <v>1</v>
      </c>
      <c r="B55" s="109">
        <v>2</v>
      </c>
      <c r="C55" s="109">
        <v>3</v>
      </c>
      <c r="D55" s="109">
        <v>4</v>
      </c>
      <c r="E55" s="109">
        <v>5</v>
      </c>
      <c r="F55" s="109">
        <v>6</v>
      </c>
    </row>
    <row r="56" spans="1:6" ht="15.75">
      <c r="A56" s="118"/>
      <c r="B56" s="113"/>
      <c r="C56" s="123" t="s">
        <v>1508</v>
      </c>
      <c r="D56" s="126"/>
      <c r="E56" s="116"/>
      <c r="F56" s="113"/>
    </row>
    <row r="57" spans="1:6" ht="15.75">
      <c r="A57" s="119"/>
      <c r="B57" s="121"/>
      <c r="C57" s="124"/>
      <c r="D57" s="127"/>
      <c r="E57" s="117"/>
      <c r="F57" s="114"/>
    </row>
    <row r="58" spans="1:6" ht="15.75">
      <c r="A58" s="119"/>
      <c r="B58" s="121"/>
      <c r="C58" s="124"/>
      <c r="D58" s="127"/>
      <c r="E58" s="117"/>
      <c r="F58" s="114"/>
    </row>
    <row r="59" spans="1:6" ht="15.75">
      <c r="A59" s="119"/>
      <c r="B59" s="121"/>
      <c r="C59" s="124"/>
      <c r="D59" s="127"/>
      <c r="E59" s="117"/>
      <c r="F59" s="114"/>
    </row>
    <row r="60" spans="1:6" ht="15.75">
      <c r="A60" s="119"/>
      <c r="B60" s="114"/>
      <c r="C60" s="124" t="s">
        <v>1508</v>
      </c>
      <c r="D60" s="127"/>
      <c r="E60" s="117"/>
      <c r="F60" s="114"/>
    </row>
    <row r="61" spans="1:6" ht="15.75">
      <c r="A61" s="119"/>
      <c r="B61" s="114"/>
      <c r="C61" s="124" t="s">
        <v>1508</v>
      </c>
      <c r="D61" s="127"/>
      <c r="E61" s="117"/>
      <c r="F61" s="114"/>
    </row>
    <row r="62" spans="1:6" ht="15.75">
      <c r="A62" s="119"/>
      <c r="B62" s="114"/>
      <c r="C62" s="124"/>
      <c r="D62" s="127"/>
      <c r="E62" s="117"/>
      <c r="F62" s="114"/>
    </row>
    <row r="63" spans="1:6" ht="15.75">
      <c r="A63" s="119"/>
      <c r="B63" s="114"/>
      <c r="C63" s="124"/>
      <c r="D63" s="127"/>
      <c r="E63" s="117"/>
      <c r="F63" s="114"/>
    </row>
    <row r="64" spans="1:6" ht="15.75">
      <c r="A64" s="119"/>
      <c r="B64" s="114"/>
      <c r="C64" s="124"/>
      <c r="D64" s="127"/>
      <c r="E64" s="117"/>
      <c r="F64" s="114"/>
    </row>
    <row r="65" spans="1:6" ht="16.5" thickBot="1">
      <c r="A65" s="120"/>
      <c r="B65" s="122" t="s">
        <v>495</v>
      </c>
      <c r="C65" s="125"/>
      <c r="D65" s="128"/>
      <c r="E65" s="129"/>
      <c r="F65" s="115"/>
    </row>
    <row r="66" ht="15.75">
      <c r="A66" s="111"/>
    </row>
    <row r="67" ht="15.75">
      <c r="A67" s="111" t="s">
        <v>1543</v>
      </c>
    </row>
    <row r="68" ht="15.75">
      <c r="A68" s="105" t="s">
        <v>1544</v>
      </c>
    </row>
    <row r="69" ht="15.75">
      <c r="A69" s="111" t="s">
        <v>1545</v>
      </c>
    </row>
    <row r="70" ht="15.75">
      <c r="A70" s="105" t="s">
        <v>1546</v>
      </c>
    </row>
    <row r="71" ht="15.75">
      <c r="A71" s="105" t="s">
        <v>1547</v>
      </c>
    </row>
  </sheetData>
  <sheetProtection/>
  <mergeCells count="56">
    <mergeCell ref="D29:F29"/>
    <mergeCell ref="D31:F31"/>
    <mergeCell ref="D32:F32"/>
    <mergeCell ref="D12:F12"/>
    <mergeCell ref="D25:F25"/>
    <mergeCell ref="D20:F20"/>
    <mergeCell ref="D21:F21"/>
    <mergeCell ref="D22:F22"/>
    <mergeCell ref="D18:F18"/>
    <mergeCell ref="D19:F19"/>
    <mergeCell ref="B32:C32"/>
    <mergeCell ref="B12:C12"/>
    <mergeCell ref="B13:C13"/>
    <mergeCell ref="D13:F13"/>
    <mergeCell ref="D14:F14"/>
    <mergeCell ref="D15:F15"/>
    <mergeCell ref="D16:F16"/>
    <mergeCell ref="D27:F27"/>
    <mergeCell ref="D28:F28"/>
    <mergeCell ref="D30:F30"/>
    <mergeCell ref="B24:C24"/>
    <mergeCell ref="B26:C26"/>
    <mergeCell ref="B27:C27"/>
    <mergeCell ref="D23:F23"/>
    <mergeCell ref="D24:F24"/>
    <mergeCell ref="D26:F26"/>
    <mergeCell ref="B23:C23"/>
    <mergeCell ref="B28:C28"/>
    <mergeCell ref="B30:C30"/>
    <mergeCell ref="B29:C29"/>
    <mergeCell ref="B31:C31"/>
    <mergeCell ref="B25:C25"/>
    <mergeCell ref="B18:C18"/>
    <mergeCell ref="B19:C19"/>
    <mergeCell ref="B20:C20"/>
    <mergeCell ref="B21:C21"/>
    <mergeCell ref="B22:C22"/>
    <mergeCell ref="B15:C15"/>
    <mergeCell ref="B16:C16"/>
    <mergeCell ref="B17:C17"/>
    <mergeCell ref="A4:F4"/>
    <mergeCell ref="A5:F5"/>
    <mergeCell ref="A7:F7"/>
    <mergeCell ref="A8:F8"/>
    <mergeCell ref="A9:F9"/>
    <mergeCell ref="D17:F17"/>
    <mergeCell ref="C52:C54"/>
    <mergeCell ref="D52:D54"/>
    <mergeCell ref="A2:C2"/>
    <mergeCell ref="A47:F47"/>
    <mergeCell ref="A48:F48"/>
    <mergeCell ref="A49:F49"/>
    <mergeCell ref="A50:F50"/>
    <mergeCell ref="A51:F51"/>
    <mergeCell ref="A10:F10"/>
    <mergeCell ref="B14:C1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8" r:id="rId1"/>
  <rowBreaks count="1" manualBreakCount="1">
    <brk id="43" max="5" man="1"/>
  </rowBreaks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4"/>
  <sheetViews>
    <sheetView view="pageBreakPreview" zoomScale="60" zoomScalePageLayoutView="0" workbookViewId="0" topLeftCell="A1">
      <selection activeCell="B32" sqref="B32"/>
    </sheetView>
  </sheetViews>
  <sheetFormatPr defaultColWidth="9.140625" defaultRowHeight="12.75"/>
  <cols>
    <col min="2" max="2" width="66.8515625" style="0" customWidth="1"/>
    <col min="3" max="10" width="20.7109375" style="0" customWidth="1"/>
    <col min="11" max="11" width="14.421875" style="0" customWidth="1"/>
    <col min="12" max="12" width="14.8515625" style="0" customWidth="1"/>
  </cols>
  <sheetData>
    <row r="1" spans="1:13" ht="24.75" customHeight="1">
      <c r="A1" s="100"/>
      <c r="B1" s="100"/>
      <c r="C1" s="100"/>
      <c r="D1" s="100"/>
      <c r="E1" s="100"/>
      <c r="F1" s="100"/>
      <c r="G1" s="100"/>
      <c r="K1" s="1042" t="s">
        <v>32</v>
      </c>
      <c r="L1" s="1042"/>
      <c r="M1" s="562"/>
    </row>
    <row r="2" spans="1:13" ht="24.75" customHeight="1">
      <c r="A2" s="100"/>
      <c r="B2" s="100"/>
      <c r="C2" s="100"/>
      <c r="D2" s="100"/>
      <c r="E2" s="100"/>
      <c r="F2" s="100"/>
      <c r="G2" s="100"/>
      <c r="K2" s="557"/>
      <c r="L2" s="557"/>
      <c r="M2" s="562"/>
    </row>
    <row r="3" spans="1:13" ht="24.75" customHeight="1">
      <c r="A3" s="1043" t="s">
        <v>2395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562"/>
    </row>
    <row r="4" spans="1:13" ht="24" customHeight="1">
      <c r="A4" s="563"/>
      <c r="B4" s="563"/>
      <c r="C4" s="563"/>
      <c r="D4" s="564" t="s">
        <v>3102</v>
      </c>
      <c r="E4" s="564"/>
      <c r="F4" s="564"/>
      <c r="G4" s="563"/>
      <c r="H4" s="563"/>
      <c r="I4" s="563"/>
      <c r="J4" s="1002" t="s">
        <v>3200</v>
      </c>
      <c r="K4" s="1002"/>
      <c r="L4" s="1002"/>
      <c r="M4" s="100"/>
    </row>
    <row r="5" spans="1:13" ht="22.5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7"/>
      <c r="L5" s="568">
        <v>782.73</v>
      </c>
      <c r="M5" s="100"/>
    </row>
    <row r="6" spans="1:13" ht="19.5" customHeight="1" thickBot="1">
      <c r="A6" s="1044" t="s">
        <v>340</v>
      </c>
      <c r="B6" s="1047" t="s">
        <v>311</v>
      </c>
      <c r="C6" s="1050" t="s">
        <v>2341</v>
      </c>
      <c r="D6" s="1051"/>
      <c r="E6" s="1051"/>
      <c r="F6" s="1051"/>
      <c r="G6" s="1051"/>
      <c r="H6" s="1051"/>
      <c r="I6" s="1051"/>
      <c r="J6" s="1051"/>
      <c r="K6" s="1051"/>
      <c r="L6" s="1052"/>
      <c r="M6" s="100"/>
    </row>
    <row r="7" spans="1:13" ht="32.25" thickBot="1">
      <c r="A7" s="1045"/>
      <c r="B7" s="1048"/>
      <c r="C7" s="1026" t="s">
        <v>2389</v>
      </c>
      <c r="D7" s="1028"/>
      <c r="E7" s="1026" t="s">
        <v>2390</v>
      </c>
      <c r="F7" s="1028"/>
      <c r="G7" s="1041" t="s">
        <v>2391</v>
      </c>
      <c r="H7" s="1028"/>
      <c r="I7" s="556" t="s">
        <v>2392</v>
      </c>
      <c r="J7" s="331" t="s">
        <v>2393</v>
      </c>
      <c r="K7" s="556" t="s">
        <v>1144</v>
      </c>
      <c r="L7" s="331" t="s">
        <v>2394</v>
      </c>
      <c r="M7" s="100"/>
    </row>
    <row r="8" spans="1:13" ht="16.5" customHeight="1" thickBot="1">
      <c r="A8" s="1046"/>
      <c r="B8" s="1049"/>
      <c r="C8" s="561" t="s">
        <v>1500</v>
      </c>
      <c r="D8" s="331" t="s">
        <v>1501</v>
      </c>
      <c r="E8" s="561" t="s">
        <v>1500</v>
      </c>
      <c r="F8" s="331" t="s">
        <v>1501</v>
      </c>
      <c r="G8" s="561" t="s">
        <v>1500</v>
      </c>
      <c r="H8" s="331" t="s">
        <v>1501</v>
      </c>
      <c r="I8" s="561" t="s">
        <v>1500</v>
      </c>
      <c r="J8" s="331" t="s">
        <v>1501</v>
      </c>
      <c r="K8" s="561" t="s">
        <v>1500</v>
      </c>
      <c r="L8" s="555" t="s">
        <v>1501</v>
      </c>
      <c r="M8" s="100"/>
    </row>
    <row r="9" spans="1:12" ht="21" thickBot="1">
      <c r="A9" s="327"/>
      <c r="B9" s="328" t="s">
        <v>1502</v>
      </c>
      <c r="C9" s="325">
        <v>3025.45</v>
      </c>
      <c r="D9" s="325">
        <v>2621.74</v>
      </c>
      <c r="E9" s="325">
        <v>962.9</v>
      </c>
      <c r="F9" s="325">
        <v>907.48</v>
      </c>
      <c r="G9" s="325">
        <v>740.91</v>
      </c>
      <c r="H9" s="325">
        <v>721.57</v>
      </c>
      <c r="I9" s="325">
        <v>503.69</v>
      </c>
      <c r="J9" s="325">
        <v>743.93</v>
      </c>
      <c r="K9" s="325">
        <v>1472.45</v>
      </c>
      <c r="L9" s="326">
        <v>867.44</v>
      </c>
    </row>
    <row r="10" spans="1:10" ht="18.75">
      <c r="A10" s="100"/>
      <c r="B10" s="100"/>
      <c r="C10" s="101"/>
      <c r="D10" s="101"/>
      <c r="E10" s="101"/>
      <c r="F10" s="101"/>
      <c r="G10" s="101"/>
      <c r="H10" s="101"/>
      <c r="I10" s="101"/>
      <c r="J10" s="101"/>
    </row>
    <row r="11" spans="1:10" ht="18.75">
      <c r="A11" s="100"/>
      <c r="B11" s="100"/>
      <c r="C11" s="101"/>
      <c r="D11" s="101"/>
      <c r="E11" s="101"/>
      <c r="F11" s="101"/>
      <c r="G11" s="101"/>
      <c r="H11" s="101"/>
      <c r="I11" s="101"/>
      <c r="J11" s="101"/>
    </row>
    <row r="12" spans="3:10" ht="18.75">
      <c r="C12" s="101"/>
      <c r="D12" s="101"/>
      <c r="E12" s="101"/>
      <c r="F12" s="101"/>
      <c r="G12" s="101"/>
      <c r="H12" s="101"/>
      <c r="I12" s="101"/>
      <c r="J12" s="101"/>
    </row>
    <row r="13" spans="3:10" ht="18.75">
      <c r="C13" s="101"/>
      <c r="D13" s="101"/>
      <c r="E13" s="101"/>
      <c r="F13" s="101"/>
      <c r="G13" s="101"/>
      <c r="H13" s="101"/>
      <c r="I13" s="101"/>
      <c r="J13" s="101"/>
    </row>
    <row r="14" spans="3:10" ht="18.75">
      <c r="C14" s="101"/>
      <c r="D14" s="101"/>
      <c r="E14" s="101"/>
      <c r="F14" s="101"/>
      <c r="G14" s="101"/>
      <c r="H14" s="101"/>
      <c r="I14" s="101"/>
      <c r="J14" s="101"/>
    </row>
    <row r="15" spans="3:10" ht="18.75">
      <c r="C15" s="101"/>
      <c r="D15" s="101"/>
      <c r="E15" s="101"/>
      <c r="F15" s="101"/>
      <c r="G15" s="101"/>
      <c r="H15" s="101"/>
      <c r="I15" s="101"/>
      <c r="J15" s="101"/>
    </row>
    <row r="16" spans="3:10" ht="18.75">
      <c r="C16" s="101"/>
      <c r="D16" s="101"/>
      <c r="E16" s="101"/>
      <c r="F16" s="101"/>
      <c r="G16" s="101"/>
      <c r="H16" s="101"/>
      <c r="I16" s="101"/>
      <c r="J16" s="101"/>
    </row>
    <row r="17" spans="3:10" ht="18.75">
      <c r="C17" s="101"/>
      <c r="D17" s="101"/>
      <c r="E17" s="101"/>
      <c r="F17" s="101"/>
      <c r="G17" s="101"/>
      <c r="H17" s="101"/>
      <c r="I17" s="101"/>
      <c r="J17" s="101"/>
    </row>
    <row r="18" spans="3:10" ht="18.75">
      <c r="C18" s="101"/>
      <c r="D18" s="101"/>
      <c r="E18" s="101"/>
      <c r="F18" s="101"/>
      <c r="G18" s="101"/>
      <c r="H18" s="101"/>
      <c r="I18" s="101"/>
      <c r="J18" s="101"/>
    </row>
    <row r="19" spans="3:10" ht="18.75">
      <c r="C19" s="101"/>
      <c r="D19" s="101"/>
      <c r="E19" s="101"/>
      <c r="F19" s="101"/>
      <c r="G19" s="101"/>
      <c r="H19" s="101"/>
      <c r="I19" s="101"/>
      <c r="J19" s="101"/>
    </row>
    <row r="20" spans="3:10" ht="18.75">
      <c r="C20" s="101"/>
      <c r="D20" s="101"/>
      <c r="E20" s="101"/>
      <c r="F20" s="101"/>
      <c r="G20" s="101"/>
      <c r="H20" s="101"/>
      <c r="I20" s="101"/>
      <c r="J20" s="101"/>
    </row>
    <row r="21" spans="3:10" ht="18.75">
      <c r="C21" s="101"/>
      <c r="D21" s="101"/>
      <c r="E21" s="101"/>
      <c r="F21" s="101"/>
      <c r="G21" s="101"/>
      <c r="H21" s="101"/>
      <c r="I21" s="101"/>
      <c r="J21" s="101"/>
    </row>
    <row r="22" spans="3:10" ht="18.75">
      <c r="C22" s="101"/>
      <c r="D22" s="101"/>
      <c r="E22" s="101"/>
      <c r="F22" s="101"/>
      <c r="G22" s="101"/>
      <c r="H22" s="101"/>
      <c r="I22" s="101"/>
      <c r="J22" s="101"/>
    </row>
    <row r="23" spans="3:10" ht="18.75">
      <c r="C23" s="101"/>
      <c r="D23" s="101"/>
      <c r="E23" s="101"/>
      <c r="F23" s="101"/>
      <c r="G23" s="101"/>
      <c r="H23" s="101"/>
      <c r="I23" s="101"/>
      <c r="J23" s="101"/>
    </row>
    <row r="24" spans="3:10" ht="18.75">
      <c r="C24" s="101"/>
      <c r="D24" s="101"/>
      <c r="E24" s="101"/>
      <c r="F24" s="101"/>
      <c r="G24" s="101"/>
      <c r="H24" s="101"/>
      <c r="I24" s="101"/>
      <c r="J24" s="101"/>
    </row>
    <row r="25" spans="3:10" ht="18.75">
      <c r="C25" s="101"/>
      <c r="D25" s="101"/>
      <c r="E25" s="101"/>
      <c r="F25" s="101"/>
      <c r="G25" s="101"/>
      <c r="H25" s="101"/>
      <c r="I25" s="101"/>
      <c r="J25" s="101"/>
    </row>
    <row r="26" spans="3:10" ht="18.75">
      <c r="C26" s="101"/>
      <c r="D26" s="101"/>
      <c r="E26" s="101"/>
      <c r="F26" s="101"/>
      <c r="G26" s="101"/>
      <c r="H26" s="101"/>
      <c r="I26" s="101"/>
      <c r="J26" s="101"/>
    </row>
    <row r="27" spans="3:10" ht="18.75">
      <c r="C27" s="101"/>
      <c r="D27" s="101"/>
      <c r="E27" s="101"/>
      <c r="F27" s="101"/>
      <c r="G27" s="101"/>
      <c r="H27" s="101"/>
      <c r="I27" s="101"/>
      <c r="J27" s="101"/>
    </row>
    <row r="28" spans="3:10" ht="18.75">
      <c r="C28" s="101"/>
      <c r="D28" s="101"/>
      <c r="E28" s="101"/>
      <c r="F28" s="101"/>
      <c r="G28" s="101"/>
      <c r="H28" s="101"/>
      <c r="I28" s="101"/>
      <c r="J28" s="101"/>
    </row>
    <row r="29" spans="3:10" ht="18.75">
      <c r="C29" s="101"/>
      <c r="D29" s="101"/>
      <c r="E29" s="101"/>
      <c r="F29" s="101"/>
      <c r="G29" s="101"/>
      <c r="H29" s="101"/>
      <c r="I29" s="101"/>
      <c r="J29" s="101"/>
    </row>
    <row r="30" spans="3:10" ht="18.75">
      <c r="C30" s="101"/>
      <c r="D30" s="101"/>
      <c r="E30" s="101"/>
      <c r="F30" s="101"/>
      <c r="G30" s="101"/>
      <c r="H30" s="101"/>
      <c r="I30" s="101"/>
      <c r="J30" s="101"/>
    </row>
    <row r="31" spans="3:10" ht="18.75">
      <c r="C31" s="101"/>
      <c r="D31" s="101"/>
      <c r="E31" s="101"/>
      <c r="F31" s="101"/>
      <c r="G31" s="101"/>
      <c r="H31" s="101"/>
      <c r="I31" s="101"/>
      <c r="J31" s="101"/>
    </row>
    <row r="32" spans="3:10" ht="18.75">
      <c r="C32" s="101"/>
      <c r="D32" s="101"/>
      <c r="E32" s="101"/>
      <c r="F32" s="101"/>
      <c r="G32" s="101"/>
      <c r="H32" s="101"/>
      <c r="I32" s="101"/>
      <c r="J32" s="101"/>
    </row>
    <row r="33" spans="3:10" ht="18.75">
      <c r="C33" s="101"/>
      <c r="D33" s="101"/>
      <c r="E33" s="101"/>
      <c r="F33" s="101"/>
      <c r="G33" s="101"/>
      <c r="H33" s="101"/>
      <c r="I33" s="101"/>
      <c r="J33" s="101"/>
    </row>
    <row r="34" spans="3:10" ht="18.75">
      <c r="C34" s="101"/>
      <c r="D34" s="101"/>
      <c r="E34" s="101"/>
      <c r="F34" s="101"/>
      <c r="G34" s="101"/>
      <c r="H34" s="101"/>
      <c r="I34" s="101"/>
      <c r="J34" s="101"/>
    </row>
    <row r="35" spans="3:10" ht="18.75">
      <c r="C35" s="101"/>
      <c r="D35" s="101"/>
      <c r="E35" s="101"/>
      <c r="F35" s="101"/>
      <c r="G35" s="101"/>
      <c r="H35" s="101"/>
      <c r="I35" s="101"/>
      <c r="J35" s="101"/>
    </row>
    <row r="36" spans="3:10" ht="18.75">
      <c r="C36" s="101"/>
      <c r="D36" s="101"/>
      <c r="E36" s="101"/>
      <c r="F36" s="101"/>
      <c r="G36" s="101"/>
      <c r="H36" s="101"/>
      <c r="I36" s="101"/>
      <c r="J36" s="101"/>
    </row>
    <row r="37" spans="3:10" ht="18.75">
      <c r="C37" s="101"/>
      <c r="D37" s="101"/>
      <c r="E37" s="101"/>
      <c r="F37" s="101"/>
      <c r="G37" s="101"/>
      <c r="H37" s="101"/>
      <c r="I37" s="101"/>
      <c r="J37" s="101"/>
    </row>
    <row r="38" spans="3:10" ht="18.75">
      <c r="C38" s="101"/>
      <c r="D38" s="101"/>
      <c r="E38" s="101"/>
      <c r="F38" s="101"/>
      <c r="G38" s="101"/>
      <c r="H38" s="101"/>
      <c r="I38" s="101"/>
      <c r="J38" s="101"/>
    </row>
    <row r="39" spans="3:10" ht="18.75">
      <c r="C39" s="101"/>
      <c r="D39" s="101"/>
      <c r="E39" s="101"/>
      <c r="F39" s="101"/>
      <c r="G39" s="101"/>
      <c r="H39" s="101"/>
      <c r="I39" s="101"/>
      <c r="J39" s="101"/>
    </row>
    <row r="40" spans="3:10" ht="18.75">
      <c r="C40" s="101"/>
      <c r="D40" s="101"/>
      <c r="E40" s="101"/>
      <c r="F40" s="101"/>
      <c r="G40" s="101"/>
      <c r="H40" s="101"/>
      <c r="I40" s="101"/>
      <c r="J40" s="101"/>
    </row>
    <row r="41" spans="3:10" ht="18.75">
      <c r="C41" s="101"/>
      <c r="D41" s="101"/>
      <c r="E41" s="101"/>
      <c r="F41" s="101"/>
      <c r="G41" s="101"/>
      <c r="H41" s="101"/>
      <c r="I41" s="101"/>
      <c r="J41" s="101"/>
    </row>
    <row r="42" spans="3:10" ht="18.75">
      <c r="C42" s="101"/>
      <c r="D42" s="101"/>
      <c r="E42" s="101"/>
      <c r="F42" s="101"/>
      <c r="G42" s="101"/>
      <c r="H42" s="101"/>
      <c r="I42" s="101"/>
      <c r="J42" s="101"/>
    </row>
    <row r="43" spans="3:10" ht="18.75">
      <c r="C43" s="101"/>
      <c r="D43" s="101"/>
      <c r="E43" s="101"/>
      <c r="F43" s="101"/>
      <c r="G43" s="101"/>
      <c r="H43" s="101"/>
      <c r="I43" s="101"/>
      <c r="J43" s="101"/>
    </row>
    <row r="44" spans="3:10" ht="18.75">
      <c r="C44" s="101"/>
      <c r="D44" s="101"/>
      <c r="E44" s="101"/>
      <c r="F44" s="101"/>
      <c r="G44" s="101"/>
      <c r="H44" s="101"/>
      <c r="I44" s="101"/>
      <c r="J44" s="101"/>
    </row>
    <row r="45" spans="3:10" ht="18.75">
      <c r="C45" s="101"/>
      <c r="D45" s="101"/>
      <c r="E45" s="101"/>
      <c r="F45" s="101"/>
      <c r="G45" s="101"/>
      <c r="H45" s="101"/>
      <c r="I45" s="101"/>
      <c r="J45" s="101"/>
    </row>
    <row r="46" spans="3:10" ht="18.75">
      <c r="C46" s="101"/>
      <c r="D46" s="101"/>
      <c r="E46" s="101"/>
      <c r="F46" s="101"/>
      <c r="G46" s="101"/>
      <c r="H46" s="101"/>
      <c r="I46" s="101"/>
      <c r="J46" s="101"/>
    </row>
    <row r="47" spans="3:10" ht="18.75">
      <c r="C47" s="101"/>
      <c r="D47" s="101"/>
      <c r="E47" s="101"/>
      <c r="F47" s="101"/>
      <c r="G47" s="101"/>
      <c r="H47" s="101"/>
      <c r="I47" s="101"/>
      <c r="J47" s="101"/>
    </row>
    <row r="48" spans="3:10" ht="18.75">
      <c r="C48" s="101"/>
      <c r="D48" s="101"/>
      <c r="E48" s="101"/>
      <c r="F48" s="101"/>
      <c r="G48" s="101"/>
      <c r="H48" s="101"/>
      <c r="I48" s="101"/>
      <c r="J48" s="101"/>
    </row>
    <row r="49" spans="3:10" ht="18.75">
      <c r="C49" s="101"/>
      <c r="D49" s="101"/>
      <c r="E49" s="101"/>
      <c r="F49" s="101"/>
      <c r="G49" s="101"/>
      <c r="H49" s="101"/>
      <c r="I49" s="101"/>
      <c r="J49" s="101"/>
    </row>
    <row r="50" spans="3:10" ht="18.75">
      <c r="C50" s="101"/>
      <c r="D50" s="101"/>
      <c r="E50" s="101"/>
      <c r="F50" s="101"/>
      <c r="G50" s="101"/>
      <c r="H50" s="101"/>
      <c r="I50" s="101"/>
      <c r="J50" s="101"/>
    </row>
    <row r="51" spans="3:10" ht="18.75">
      <c r="C51" s="101"/>
      <c r="D51" s="101"/>
      <c r="E51" s="101"/>
      <c r="F51" s="101"/>
      <c r="G51" s="101"/>
      <c r="H51" s="101"/>
      <c r="I51" s="101"/>
      <c r="J51" s="101"/>
    </row>
    <row r="52" spans="3:10" ht="18.75">
      <c r="C52" s="101"/>
      <c r="D52" s="101"/>
      <c r="E52" s="101"/>
      <c r="F52" s="101"/>
      <c r="G52" s="101"/>
      <c r="H52" s="101"/>
      <c r="I52" s="101"/>
      <c r="J52" s="101"/>
    </row>
    <row r="53" spans="3:10" ht="18.75">
      <c r="C53" s="101"/>
      <c r="D53" s="101"/>
      <c r="E53" s="101"/>
      <c r="F53" s="101"/>
      <c r="G53" s="101"/>
      <c r="H53" s="101"/>
      <c r="I53" s="101"/>
      <c r="J53" s="101"/>
    </row>
    <row r="54" spans="3:10" ht="18.75">
      <c r="C54" s="101"/>
      <c r="D54" s="101"/>
      <c r="E54" s="101"/>
      <c r="F54" s="101"/>
      <c r="G54" s="101"/>
      <c r="H54" s="101"/>
      <c r="I54" s="101"/>
      <c r="J54" s="101"/>
    </row>
    <row r="55" spans="3:10" ht="18.75">
      <c r="C55" s="101"/>
      <c r="D55" s="101"/>
      <c r="E55" s="101"/>
      <c r="F55" s="101"/>
      <c r="G55" s="101"/>
      <c r="H55" s="101"/>
      <c r="I55" s="101"/>
      <c r="J55" s="101"/>
    </row>
    <row r="56" spans="3:10" ht="18.75">
      <c r="C56" s="101"/>
      <c r="D56" s="101"/>
      <c r="E56" s="101"/>
      <c r="F56" s="101"/>
      <c r="G56" s="101"/>
      <c r="H56" s="101"/>
      <c r="I56" s="101"/>
      <c r="J56" s="101"/>
    </row>
    <row r="57" spans="3:10" ht="18.75">
      <c r="C57" s="101"/>
      <c r="D57" s="101"/>
      <c r="E57" s="101"/>
      <c r="F57" s="101"/>
      <c r="G57" s="101"/>
      <c r="H57" s="101"/>
      <c r="I57" s="101"/>
      <c r="J57" s="101"/>
    </row>
    <row r="58" spans="3:10" ht="18.75">
      <c r="C58" s="101"/>
      <c r="D58" s="101"/>
      <c r="E58" s="101"/>
      <c r="F58" s="101"/>
      <c r="G58" s="101"/>
      <c r="H58" s="101"/>
      <c r="I58" s="101"/>
      <c r="J58" s="101"/>
    </row>
    <row r="59" spans="3:10" ht="18.75">
      <c r="C59" s="101"/>
      <c r="D59" s="101"/>
      <c r="E59" s="101"/>
      <c r="F59" s="101"/>
      <c r="G59" s="101"/>
      <c r="H59" s="101"/>
      <c r="I59" s="101"/>
      <c r="J59" s="101"/>
    </row>
    <row r="60" spans="3:10" ht="18.75">
      <c r="C60" s="101"/>
      <c r="D60" s="101"/>
      <c r="E60" s="101"/>
      <c r="F60" s="101"/>
      <c r="G60" s="101"/>
      <c r="H60" s="101"/>
      <c r="I60" s="101"/>
      <c r="J60" s="101"/>
    </row>
    <row r="61" spans="3:10" ht="18.75">
      <c r="C61" s="101"/>
      <c r="D61" s="101"/>
      <c r="E61" s="101"/>
      <c r="F61" s="101"/>
      <c r="G61" s="101"/>
      <c r="H61" s="101"/>
      <c r="I61" s="101"/>
      <c r="J61" s="101"/>
    </row>
    <row r="62" spans="3:10" ht="18.75">
      <c r="C62" s="101"/>
      <c r="D62" s="101"/>
      <c r="E62" s="101"/>
      <c r="F62" s="101"/>
      <c r="G62" s="101"/>
      <c r="H62" s="101"/>
      <c r="I62" s="101"/>
      <c r="J62" s="101"/>
    </row>
    <row r="63" spans="3:10" ht="18.75">
      <c r="C63" s="101"/>
      <c r="D63" s="101"/>
      <c r="E63" s="101"/>
      <c r="F63" s="101"/>
      <c r="G63" s="101"/>
      <c r="H63" s="101"/>
      <c r="I63" s="101"/>
      <c r="J63" s="101"/>
    </row>
    <row r="64" spans="3:10" ht="18.75">
      <c r="C64" s="101"/>
      <c r="D64" s="101"/>
      <c r="E64" s="101"/>
      <c r="F64" s="101"/>
      <c r="G64" s="101"/>
      <c r="H64" s="101"/>
      <c r="I64" s="101"/>
      <c r="J64" s="101"/>
    </row>
    <row r="65" spans="3:10" ht="18.75">
      <c r="C65" s="101"/>
      <c r="D65" s="101"/>
      <c r="E65" s="101"/>
      <c r="F65" s="101"/>
      <c r="G65" s="101"/>
      <c r="H65" s="101"/>
      <c r="I65" s="101"/>
      <c r="J65" s="101"/>
    </row>
    <row r="66" spans="3:10" ht="18.75">
      <c r="C66" s="101"/>
      <c r="D66" s="101"/>
      <c r="E66" s="101"/>
      <c r="F66" s="101"/>
      <c r="G66" s="101"/>
      <c r="H66" s="101"/>
      <c r="I66" s="101"/>
      <c r="J66" s="101"/>
    </row>
    <row r="67" spans="3:10" ht="18.75">
      <c r="C67" s="101"/>
      <c r="D67" s="101"/>
      <c r="E67" s="101"/>
      <c r="F67" s="101"/>
      <c r="G67" s="101"/>
      <c r="H67" s="101"/>
      <c r="I67" s="101"/>
      <c r="J67" s="101"/>
    </row>
    <row r="68" spans="3:10" ht="18.75">
      <c r="C68" s="101"/>
      <c r="D68" s="101"/>
      <c r="E68" s="101"/>
      <c r="F68" s="101"/>
      <c r="G68" s="101"/>
      <c r="H68" s="101"/>
      <c r="I68" s="101"/>
      <c r="J68" s="101"/>
    </row>
    <row r="69" spans="3:10" ht="18.75">
      <c r="C69" s="101"/>
      <c r="D69" s="101"/>
      <c r="E69" s="101"/>
      <c r="F69" s="101"/>
      <c r="G69" s="101"/>
      <c r="H69" s="101"/>
      <c r="I69" s="101"/>
      <c r="J69" s="101"/>
    </row>
    <row r="70" spans="3:10" ht="18.75">
      <c r="C70" s="101"/>
      <c r="D70" s="101"/>
      <c r="E70" s="101"/>
      <c r="F70" s="101"/>
      <c r="G70" s="101"/>
      <c r="H70" s="101"/>
      <c r="I70" s="101"/>
      <c r="J70" s="101"/>
    </row>
    <row r="71" spans="3:10" ht="18.75">
      <c r="C71" s="101"/>
      <c r="D71" s="101"/>
      <c r="E71" s="101"/>
      <c r="F71" s="101"/>
      <c r="G71" s="101"/>
      <c r="H71" s="101"/>
      <c r="I71" s="101"/>
      <c r="J71" s="101"/>
    </row>
    <row r="72" spans="3:10" ht="18.75">
      <c r="C72" s="101"/>
      <c r="D72" s="101"/>
      <c r="E72" s="101"/>
      <c r="F72" s="101"/>
      <c r="G72" s="101"/>
      <c r="H72" s="101"/>
      <c r="I72" s="101"/>
      <c r="J72" s="101"/>
    </row>
    <row r="73" spans="3:10" ht="18.75">
      <c r="C73" s="101"/>
      <c r="D73" s="101"/>
      <c r="E73" s="101"/>
      <c r="F73" s="101"/>
      <c r="G73" s="101"/>
      <c r="H73" s="101"/>
      <c r="I73" s="101"/>
      <c r="J73" s="101"/>
    </row>
    <row r="74" spans="3:10" ht="18.75">
      <c r="C74" s="101"/>
      <c r="D74" s="101"/>
      <c r="E74" s="101"/>
      <c r="F74" s="101"/>
      <c r="G74" s="101"/>
      <c r="H74" s="101"/>
      <c r="I74" s="101"/>
      <c r="J74" s="101"/>
    </row>
    <row r="75" spans="3:10" ht="18.75">
      <c r="C75" s="101"/>
      <c r="D75" s="101"/>
      <c r="E75" s="101"/>
      <c r="F75" s="101"/>
      <c r="G75" s="101"/>
      <c r="H75" s="101"/>
      <c r="I75" s="101"/>
      <c r="J75" s="101"/>
    </row>
    <row r="76" spans="3:10" ht="18.75">
      <c r="C76" s="101"/>
      <c r="D76" s="101"/>
      <c r="E76" s="101"/>
      <c r="F76" s="101"/>
      <c r="G76" s="101"/>
      <c r="H76" s="101"/>
      <c r="I76" s="101"/>
      <c r="J76" s="101"/>
    </row>
    <row r="77" spans="3:10" ht="18.75">
      <c r="C77" s="101"/>
      <c r="D77" s="101"/>
      <c r="E77" s="101"/>
      <c r="F77" s="101"/>
      <c r="G77" s="101"/>
      <c r="H77" s="101"/>
      <c r="I77" s="101"/>
      <c r="J77" s="101"/>
    </row>
    <row r="78" spans="3:10" ht="18.75">
      <c r="C78" s="101"/>
      <c r="D78" s="101"/>
      <c r="E78" s="101"/>
      <c r="F78" s="101"/>
      <c r="G78" s="101"/>
      <c r="H78" s="101"/>
      <c r="I78" s="101"/>
      <c r="J78" s="101"/>
    </row>
    <row r="79" spans="3:10" ht="18.75">
      <c r="C79" s="101"/>
      <c r="D79" s="101"/>
      <c r="E79" s="101"/>
      <c r="F79" s="101"/>
      <c r="G79" s="101"/>
      <c r="H79" s="101"/>
      <c r="I79" s="101"/>
      <c r="J79" s="101"/>
    </row>
    <row r="80" spans="3:10" ht="18.75">
      <c r="C80" s="101"/>
      <c r="D80" s="101"/>
      <c r="E80" s="101"/>
      <c r="F80" s="101"/>
      <c r="G80" s="101"/>
      <c r="H80" s="101"/>
      <c r="I80" s="101"/>
      <c r="J80" s="101"/>
    </row>
    <row r="81" spans="3:10" ht="18.75">
      <c r="C81" s="101"/>
      <c r="D81" s="101"/>
      <c r="E81" s="101"/>
      <c r="F81" s="101"/>
      <c r="G81" s="101"/>
      <c r="H81" s="101"/>
      <c r="I81" s="101"/>
      <c r="J81" s="101"/>
    </row>
    <row r="82" spans="3:10" ht="18.75">
      <c r="C82" s="101"/>
      <c r="D82" s="101"/>
      <c r="E82" s="101"/>
      <c r="F82" s="101"/>
      <c r="G82" s="101"/>
      <c r="H82" s="101"/>
      <c r="I82" s="101"/>
      <c r="J82" s="101"/>
    </row>
    <row r="83" spans="3:10" ht="18.75">
      <c r="C83" s="101"/>
      <c r="D83" s="101"/>
      <c r="E83" s="101"/>
      <c r="F83" s="101"/>
      <c r="G83" s="101"/>
      <c r="H83" s="101"/>
      <c r="I83" s="101"/>
      <c r="J83" s="101"/>
    </row>
    <row r="84" spans="3:10" ht="18.75">
      <c r="C84" s="101"/>
      <c r="D84" s="101"/>
      <c r="E84" s="101"/>
      <c r="F84" s="101"/>
      <c r="G84" s="101"/>
      <c r="H84" s="101"/>
      <c r="I84" s="101"/>
      <c r="J84" s="101"/>
    </row>
  </sheetData>
  <sheetProtection/>
  <mergeCells count="9">
    <mergeCell ref="G7:H7"/>
    <mergeCell ref="K1:L1"/>
    <mergeCell ref="A3:L3"/>
    <mergeCell ref="J4:L4"/>
    <mergeCell ref="A6:A8"/>
    <mergeCell ref="B6:B8"/>
    <mergeCell ref="C7:D7"/>
    <mergeCell ref="E7:F7"/>
    <mergeCell ref="C6:L6"/>
  </mergeCells>
  <printOptions/>
  <pageMargins left="0.31496062992125984" right="0.11811023622047245" top="0.9448818897637796" bottom="0.15748031496062992" header="0.31496062992125984" footer="0.31496062992125984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1"/>
  <sheetViews>
    <sheetView view="pageBreakPreview" zoomScale="70" zoomScaleSheetLayoutView="70" zoomScalePageLayoutView="0" workbookViewId="0" topLeftCell="A1">
      <selection activeCell="O21" sqref="O21"/>
    </sheetView>
  </sheetViews>
  <sheetFormatPr defaultColWidth="9.140625" defaultRowHeight="12.75"/>
  <cols>
    <col min="1" max="1" width="61.421875" style="3" customWidth="1"/>
    <col min="2" max="2" width="16.00390625" style="3" customWidth="1"/>
    <col min="3" max="3" width="16.8515625" style="3" customWidth="1"/>
    <col min="4" max="4" width="18.140625" style="3" customWidth="1"/>
    <col min="5" max="5" width="15.00390625" style="3" customWidth="1"/>
    <col min="6" max="6" width="26.8515625" style="3" customWidth="1"/>
    <col min="7" max="16384" width="9.140625" style="3" customWidth="1"/>
  </cols>
  <sheetData>
    <row r="1" spans="1:6" ht="18.75" customHeight="1">
      <c r="A1" s="135"/>
      <c r="E1" s="1057" t="s">
        <v>1575</v>
      </c>
      <c r="F1" s="1057"/>
    </row>
    <row r="2" ht="18.75">
      <c r="A2" s="133"/>
    </row>
    <row r="3" spans="1:6" ht="33">
      <c r="A3" s="1055" t="s">
        <v>1556</v>
      </c>
      <c r="B3" s="1055"/>
      <c r="C3" s="1055"/>
      <c r="D3" s="1055"/>
      <c r="E3" s="1055"/>
      <c r="F3" s="1055"/>
    </row>
    <row r="4" spans="1:6" ht="33">
      <c r="A4" s="1055" t="s">
        <v>1557</v>
      </c>
      <c r="B4" s="1055"/>
      <c r="C4" s="1055"/>
      <c r="D4" s="1055"/>
      <c r="E4" s="1055"/>
      <c r="F4" s="1055"/>
    </row>
    <row r="5" spans="1:6" ht="27">
      <c r="A5" s="136"/>
      <c r="B5" s="136"/>
      <c r="C5" s="136"/>
      <c r="D5" s="136"/>
      <c r="E5" s="136"/>
      <c r="F5" s="136"/>
    </row>
    <row r="6" spans="1:6" ht="23.25">
      <c r="A6" s="1054" t="s">
        <v>3111</v>
      </c>
      <c r="B6" s="1054"/>
      <c r="C6" s="1054"/>
      <c r="D6" s="1054"/>
      <c r="E6" s="1054"/>
      <c r="F6" s="1054"/>
    </row>
    <row r="7" spans="1:6" ht="50.25" customHeight="1">
      <c r="A7" s="1053"/>
      <c r="B7" s="1053"/>
      <c r="C7" s="1053"/>
      <c r="D7" s="1053"/>
      <c r="E7" s="1053"/>
      <c r="F7" s="1053"/>
    </row>
    <row r="8" spans="1:6" ht="23.25">
      <c r="A8" s="1054" t="s">
        <v>1533</v>
      </c>
      <c r="B8" s="1054"/>
      <c r="C8" s="1054"/>
      <c r="D8" s="1054"/>
      <c r="E8" s="1054"/>
      <c r="F8" s="1054"/>
    </row>
    <row r="9" spans="1:6" ht="38.25" customHeight="1">
      <c r="A9" s="1053"/>
      <c r="B9" s="1053"/>
      <c r="C9" s="1053"/>
      <c r="D9" s="1053"/>
      <c r="E9" s="1053"/>
      <c r="F9" s="1053"/>
    </row>
    <row r="10" spans="1:6" ht="23.25">
      <c r="A10" s="1054" t="s">
        <v>1577</v>
      </c>
      <c r="B10" s="1054"/>
      <c r="C10" s="1054"/>
      <c r="D10" s="1054"/>
      <c r="E10" s="1054"/>
      <c r="F10" s="1054"/>
    </row>
    <row r="11" spans="1:6" ht="18.75" customHeight="1">
      <c r="A11" s="1058" t="s">
        <v>1576</v>
      </c>
      <c r="B11" s="1058"/>
      <c r="C11" s="1058"/>
      <c r="D11" s="1058"/>
      <c r="E11" s="1060"/>
      <c r="F11" s="1059" t="s">
        <v>1567</v>
      </c>
    </row>
    <row r="12" spans="1:6" ht="41.25" customHeight="1">
      <c r="A12" s="1058"/>
      <c r="B12" s="1058"/>
      <c r="C12" s="1058"/>
      <c r="D12" s="1058"/>
      <c r="E12" s="1060"/>
      <c r="F12" s="1059"/>
    </row>
    <row r="13" spans="1:6" ht="23.25">
      <c r="A13" s="137" t="s">
        <v>1558</v>
      </c>
      <c r="B13" s="138"/>
      <c r="C13" s="138"/>
      <c r="D13" s="138"/>
      <c r="E13" s="138"/>
      <c r="F13" s="138"/>
    </row>
    <row r="14" spans="1:6" ht="23.25">
      <c r="A14" s="139" t="s">
        <v>1565</v>
      </c>
      <c r="B14" s="140"/>
      <c r="C14" s="138" t="s">
        <v>1567</v>
      </c>
      <c r="D14" s="138"/>
      <c r="E14" s="138"/>
      <c r="F14" s="138"/>
    </row>
    <row r="15" spans="1:6" ht="23.25">
      <c r="A15" s="137" t="s">
        <v>1492</v>
      </c>
      <c r="B15" s="138"/>
      <c r="C15" s="138"/>
      <c r="D15" s="138"/>
      <c r="E15" s="138"/>
      <c r="F15" s="138"/>
    </row>
    <row r="16" spans="1:6" ht="23.25">
      <c r="A16" s="137" t="s">
        <v>1566</v>
      </c>
      <c r="B16" s="140"/>
      <c r="C16" s="138" t="s">
        <v>1567</v>
      </c>
      <c r="D16" s="141" t="s">
        <v>1568</v>
      </c>
      <c r="E16" s="140"/>
      <c r="F16" s="138" t="s">
        <v>1567</v>
      </c>
    </row>
    <row r="17" spans="1:6" ht="23.25">
      <c r="A17" s="137"/>
      <c r="B17" s="138"/>
      <c r="C17" s="138"/>
      <c r="D17" s="138"/>
      <c r="E17" s="138"/>
      <c r="F17" s="138"/>
    </row>
    <row r="18" spans="1:6" ht="23.25">
      <c r="A18" s="139" t="s">
        <v>1569</v>
      </c>
      <c r="B18" s="140"/>
      <c r="C18" s="138" t="s">
        <v>1567</v>
      </c>
      <c r="D18" s="138"/>
      <c r="E18" s="138"/>
      <c r="F18" s="138"/>
    </row>
    <row r="19" spans="1:6" ht="23.25">
      <c r="A19" s="137" t="s">
        <v>1492</v>
      </c>
      <c r="B19" s="138"/>
      <c r="C19" s="138"/>
      <c r="D19" s="138"/>
      <c r="E19" s="138"/>
      <c r="F19" s="138"/>
    </row>
    <row r="20" spans="1:6" ht="23.25">
      <c r="A20" s="137" t="s">
        <v>1566</v>
      </c>
      <c r="B20" s="140"/>
      <c r="C20" s="138" t="s">
        <v>1567</v>
      </c>
      <c r="D20" s="141" t="s">
        <v>1568</v>
      </c>
      <c r="E20" s="140"/>
      <c r="F20" s="138" t="s">
        <v>1567</v>
      </c>
    </row>
    <row r="21" spans="1:6" ht="23.25">
      <c r="A21" s="137"/>
      <c r="B21" s="141"/>
      <c r="C21" s="138"/>
      <c r="D21" s="141"/>
      <c r="E21" s="141"/>
      <c r="F21" s="138"/>
    </row>
    <row r="22" spans="1:6" ht="23.25">
      <c r="A22" s="139" t="s">
        <v>1570</v>
      </c>
      <c r="B22" s="138"/>
      <c r="C22" s="138"/>
      <c r="D22" s="138"/>
      <c r="E22" s="138"/>
      <c r="F22" s="138"/>
    </row>
    <row r="23" spans="1:6" ht="23.25">
      <c r="A23" s="137" t="s">
        <v>1492</v>
      </c>
      <c r="B23" s="138"/>
      <c r="C23" s="138"/>
      <c r="D23" s="138"/>
      <c r="E23" s="138"/>
      <c r="F23" s="138"/>
    </row>
    <row r="24" spans="1:6" ht="23.25">
      <c r="A24" s="137" t="s">
        <v>1566</v>
      </c>
      <c r="B24" s="140"/>
      <c r="C24" s="138" t="s">
        <v>1567</v>
      </c>
      <c r="D24" s="141" t="s">
        <v>1568</v>
      </c>
      <c r="E24" s="140"/>
      <c r="F24" s="138" t="s">
        <v>1567</v>
      </c>
    </row>
    <row r="25" spans="1:6" ht="23.25">
      <c r="A25" s="137"/>
      <c r="B25" s="141"/>
      <c r="C25" s="138"/>
      <c r="D25" s="141"/>
      <c r="E25" s="141"/>
      <c r="F25" s="138"/>
    </row>
    <row r="26" spans="1:6" ht="23.25">
      <c r="A26" s="139" t="s">
        <v>1571</v>
      </c>
      <c r="B26" s="138"/>
      <c r="C26" s="138"/>
      <c r="D26" s="138"/>
      <c r="E26" s="138"/>
      <c r="F26" s="138"/>
    </row>
    <row r="27" spans="1:6" ht="23.25">
      <c r="A27" s="137" t="s">
        <v>1492</v>
      </c>
      <c r="B27" s="138"/>
      <c r="C27" s="138"/>
      <c r="D27" s="138"/>
      <c r="E27" s="138"/>
      <c r="F27" s="138"/>
    </row>
    <row r="28" spans="1:6" ht="23.25">
      <c r="A28" s="137" t="s">
        <v>1566</v>
      </c>
      <c r="B28" s="140"/>
      <c r="C28" s="138" t="s">
        <v>1567</v>
      </c>
      <c r="D28" s="141" t="s">
        <v>1568</v>
      </c>
      <c r="E28" s="140"/>
      <c r="F28" s="138" t="s">
        <v>1567</v>
      </c>
    </row>
    <row r="29" spans="1:6" ht="23.25">
      <c r="A29" s="137"/>
      <c r="B29" s="141"/>
      <c r="C29" s="138"/>
      <c r="D29" s="141"/>
      <c r="E29" s="141"/>
      <c r="F29" s="138"/>
    </row>
    <row r="30" spans="1:6" ht="23.25">
      <c r="A30" s="139" t="s">
        <v>1572</v>
      </c>
      <c r="B30" s="138"/>
      <c r="C30" s="138"/>
      <c r="D30" s="138"/>
      <c r="E30" s="138"/>
      <c r="F30" s="138"/>
    </row>
    <row r="31" spans="1:6" ht="23.25">
      <c r="A31" s="137" t="s">
        <v>1492</v>
      </c>
      <c r="B31" s="138"/>
      <c r="C31" s="138"/>
      <c r="D31" s="138"/>
      <c r="E31" s="138"/>
      <c r="F31" s="138"/>
    </row>
    <row r="32" spans="1:6" ht="23.25">
      <c r="A32" s="137" t="s">
        <v>1566</v>
      </c>
      <c r="B32" s="140"/>
      <c r="C32" s="138" t="s">
        <v>1567</v>
      </c>
      <c r="D32" s="141" t="s">
        <v>1568</v>
      </c>
      <c r="E32" s="140"/>
      <c r="F32" s="138" t="s">
        <v>1567</v>
      </c>
    </row>
    <row r="33" spans="1:6" ht="23.25">
      <c r="A33" s="137"/>
      <c r="B33" s="141"/>
      <c r="C33" s="138"/>
      <c r="D33" s="141"/>
      <c r="E33" s="141"/>
      <c r="F33" s="138"/>
    </row>
    <row r="34" spans="1:6" ht="23.25">
      <c r="A34" s="139" t="s">
        <v>1573</v>
      </c>
      <c r="B34" s="138"/>
      <c r="C34" s="138"/>
      <c r="D34" s="138"/>
      <c r="E34" s="138"/>
      <c r="F34" s="138"/>
    </row>
    <row r="35" spans="1:6" ht="23.25">
      <c r="A35" s="137" t="s">
        <v>1492</v>
      </c>
      <c r="B35" s="138"/>
      <c r="C35" s="138"/>
      <c r="D35" s="138"/>
      <c r="E35" s="138"/>
      <c r="F35" s="138"/>
    </row>
    <row r="36" spans="1:6" ht="23.25">
      <c r="A36" s="137" t="s">
        <v>1566</v>
      </c>
      <c r="B36" s="140"/>
      <c r="C36" s="138" t="s">
        <v>1567</v>
      </c>
      <c r="D36" s="141" t="s">
        <v>1568</v>
      </c>
      <c r="E36" s="140"/>
      <c r="F36" s="138" t="s">
        <v>1567</v>
      </c>
    </row>
    <row r="37" spans="1:6" ht="23.25">
      <c r="A37" s="137"/>
      <c r="B37" s="141"/>
      <c r="C37" s="138"/>
      <c r="D37" s="141"/>
      <c r="E37" s="141"/>
      <c r="F37" s="138"/>
    </row>
    <row r="38" spans="1:6" ht="23.25">
      <c r="A38" s="139" t="s">
        <v>1574</v>
      </c>
      <c r="B38" s="138"/>
      <c r="C38" s="138"/>
      <c r="D38" s="138"/>
      <c r="E38" s="138"/>
      <c r="F38" s="138"/>
    </row>
    <row r="39" spans="1:6" ht="23.25">
      <c r="A39" s="137" t="s">
        <v>1492</v>
      </c>
      <c r="B39" s="138"/>
      <c r="C39" s="138"/>
      <c r="D39" s="138"/>
      <c r="E39" s="138"/>
      <c r="F39" s="138"/>
    </row>
    <row r="40" spans="1:6" ht="23.25">
      <c r="A40" s="137" t="s">
        <v>1566</v>
      </c>
      <c r="B40" s="140"/>
      <c r="C40" s="138" t="s">
        <v>1567</v>
      </c>
      <c r="D40" s="141" t="s">
        <v>1568</v>
      </c>
      <c r="E40" s="140"/>
      <c r="F40" s="138" t="s">
        <v>1567</v>
      </c>
    </row>
    <row r="41" spans="1:6" ht="23.25">
      <c r="A41" s="137"/>
      <c r="B41" s="138"/>
      <c r="C41" s="138"/>
      <c r="D41" s="138"/>
      <c r="E41" s="138"/>
      <c r="F41" s="138"/>
    </row>
    <row r="42" spans="1:6" ht="23.25">
      <c r="A42" s="137"/>
      <c r="B42" s="138"/>
      <c r="C42" s="138"/>
      <c r="D42" s="138"/>
      <c r="E42" s="138"/>
      <c r="F42" s="138"/>
    </row>
    <row r="43" spans="1:6" ht="37.5" customHeight="1">
      <c r="A43" s="142" t="s">
        <v>1559</v>
      </c>
      <c r="B43" s="138"/>
      <c r="C43" s="138"/>
      <c r="D43" s="1056" t="s">
        <v>1562</v>
      </c>
      <c r="E43" s="1056"/>
      <c r="F43" s="1056"/>
    </row>
    <row r="44" spans="1:6" ht="37.5" customHeight="1">
      <c r="A44" s="142" t="s">
        <v>1560</v>
      </c>
      <c r="B44" s="138"/>
      <c r="C44" s="138"/>
      <c r="D44" s="1056" t="s">
        <v>1560</v>
      </c>
      <c r="E44" s="1056"/>
      <c r="F44" s="1056"/>
    </row>
    <row r="45" spans="1:6" ht="56.25" customHeight="1">
      <c r="A45" s="142" t="s">
        <v>1561</v>
      </c>
      <c r="B45" s="138"/>
      <c r="C45" s="138"/>
      <c r="D45" s="1056" t="s">
        <v>1563</v>
      </c>
      <c r="E45" s="1056"/>
      <c r="F45" s="1056"/>
    </row>
    <row r="46" spans="1:6" ht="23.25">
      <c r="A46" s="137"/>
      <c r="B46" s="138"/>
      <c r="C46" s="138"/>
      <c r="D46" s="138"/>
      <c r="E46" s="138"/>
      <c r="F46" s="138"/>
    </row>
    <row r="47" spans="1:6" ht="23.25">
      <c r="A47" s="137" t="s">
        <v>1564</v>
      </c>
      <c r="B47" s="138"/>
      <c r="C47" s="138"/>
      <c r="D47" s="138"/>
      <c r="E47" s="138"/>
      <c r="F47" s="138"/>
    </row>
    <row r="48" spans="1:6" ht="23.25">
      <c r="A48" s="166" t="s">
        <v>1689</v>
      </c>
      <c r="B48" s="138"/>
      <c r="C48" s="138"/>
      <c r="D48" s="138"/>
      <c r="E48" s="138"/>
      <c r="F48" s="138"/>
    </row>
    <row r="49" spans="1:6" ht="23.25">
      <c r="A49" s="137" t="s">
        <v>2340</v>
      </c>
      <c r="B49" s="138"/>
      <c r="C49" s="138"/>
      <c r="D49" s="140"/>
      <c r="E49" s="140"/>
      <c r="F49" s="138"/>
    </row>
    <row r="50" spans="1:6" ht="23.25">
      <c r="A50" s="143"/>
      <c r="B50" s="138"/>
      <c r="C50" s="138"/>
      <c r="D50" s="138"/>
      <c r="E50" s="138"/>
      <c r="F50" s="138"/>
    </row>
    <row r="51" ht="18.75">
      <c r="A51" s="134"/>
    </row>
  </sheetData>
  <sheetProtection/>
  <mergeCells count="14">
    <mergeCell ref="D45:F45"/>
    <mergeCell ref="E1:F1"/>
    <mergeCell ref="A11:D12"/>
    <mergeCell ref="F11:F12"/>
    <mergeCell ref="E11:E12"/>
    <mergeCell ref="A8:F8"/>
    <mergeCell ref="A10:F10"/>
    <mergeCell ref="A9:F9"/>
    <mergeCell ref="A7:F7"/>
    <mergeCell ref="A6:F6"/>
    <mergeCell ref="A4:F4"/>
    <mergeCell ref="A3:F3"/>
    <mergeCell ref="D43:F43"/>
    <mergeCell ref="D44:F44"/>
  </mergeCells>
  <printOptions/>
  <pageMargins left="0.5118110236220472" right="0.5118110236220472" top="0.3543307086614173" bottom="0.3543307086614173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8"/>
  <sheetViews>
    <sheetView view="pageBreakPreview" zoomScale="80" zoomScaleSheetLayoutView="80" zoomScalePageLayoutView="0" workbookViewId="0" topLeftCell="A1">
      <selection activeCell="E426" sqref="E426"/>
    </sheetView>
  </sheetViews>
  <sheetFormatPr defaultColWidth="9.140625" defaultRowHeight="12.75"/>
  <cols>
    <col min="1" max="1" width="7.421875" style="59" customWidth="1"/>
    <col min="2" max="2" width="13.7109375" style="59" customWidth="1"/>
    <col min="3" max="3" width="95.140625" style="10" customWidth="1"/>
    <col min="4" max="4" width="17.57421875" style="332" bestFit="1" customWidth="1"/>
    <col min="5" max="5" width="20.28125" style="10" customWidth="1"/>
    <col min="6" max="6" width="11.57421875" style="10" customWidth="1"/>
    <col min="7" max="7" width="11.8515625" style="10" customWidth="1"/>
    <col min="8" max="8" width="12.7109375" style="10" customWidth="1"/>
    <col min="9" max="10" width="17.57421875" style="10" customWidth="1"/>
    <col min="11" max="12" width="12.28125" style="10" customWidth="1"/>
    <col min="13" max="13" width="15.421875" style="10" customWidth="1"/>
    <col min="14" max="14" width="12.28125" style="10" hidden="1" customWidth="1"/>
    <col min="15" max="15" width="13.00390625" style="10" customWidth="1"/>
    <col min="16" max="19" width="10.421875" style="10" customWidth="1"/>
    <col min="20" max="16384" width="9.140625" style="10" customWidth="1"/>
  </cols>
  <sheetData>
    <row r="1" spans="5:14" ht="15">
      <c r="E1" s="786"/>
      <c r="F1" s="786"/>
      <c r="G1" s="786"/>
      <c r="H1" s="786"/>
      <c r="J1" s="786"/>
      <c r="L1" s="895" t="s">
        <v>309</v>
      </c>
      <c r="M1" s="895"/>
      <c r="N1" s="786"/>
    </row>
    <row r="2" spans="1:10" ht="12.75" customHeight="1">
      <c r="A2" s="896" t="s">
        <v>3105</v>
      </c>
      <c r="B2" s="896"/>
      <c r="C2" s="896"/>
      <c r="D2" s="896"/>
      <c r="E2" s="896"/>
      <c r="F2" s="896"/>
      <c r="G2" s="896"/>
      <c r="H2" s="896"/>
      <c r="I2" s="896"/>
      <c r="J2" s="896"/>
    </row>
    <row r="3" spans="1:10" ht="34.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34.5" customHeight="1">
      <c r="A4" s="80"/>
      <c r="B4" s="80"/>
      <c r="C4" s="80"/>
      <c r="D4" s="334"/>
      <c r="E4" s="80"/>
      <c r="F4" s="80"/>
      <c r="G4" s="80"/>
      <c r="H4" s="80"/>
      <c r="I4" s="80"/>
      <c r="J4" s="80"/>
    </row>
    <row r="5" spans="1:10" ht="18.75">
      <c r="A5" s="445" t="str">
        <f>'[1]СПИСОК МО ПРИЛ1'!A5</f>
        <v>Тарифы с 01.01.2019г. к Тарифному соглашению от 29.12.2018г.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0" ht="18.75">
      <c r="A6" s="77"/>
      <c r="B6" s="77"/>
      <c r="C6" s="78" t="s">
        <v>3107</v>
      </c>
      <c r="D6" s="333"/>
      <c r="E6" s="78"/>
      <c r="F6" s="78"/>
      <c r="G6" s="78"/>
      <c r="H6" s="78"/>
      <c r="I6" s="78"/>
      <c r="J6" s="78"/>
    </row>
    <row r="7" spans="1:10" ht="18.75">
      <c r="A7" s="77"/>
      <c r="B7" s="77"/>
      <c r="C7" s="79" t="s">
        <v>75</v>
      </c>
      <c r="D7" s="333"/>
      <c r="E7" s="78"/>
      <c r="F7" s="78"/>
      <c r="G7" s="78"/>
      <c r="H7" s="78"/>
      <c r="I7" s="78"/>
      <c r="J7" s="78"/>
    </row>
    <row r="8" spans="1:10" ht="22.5">
      <c r="A8" s="77"/>
      <c r="B8" s="77"/>
      <c r="C8" s="897" t="s">
        <v>3121</v>
      </c>
      <c r="D8" s="897"/>
      <c r="E8" s="790"/>
      <c r="F8" s="790"/>
      <c r="G8" s="790"/>
      <c r="H8" s="790"/>
      <c r="I8" s="790"/>
      <c r="J8" s="790"/>
    </row>
    <row r="9" spans="1:10" ht="19.5" thickBot="1">
      <c r="A9" s="77"/>
      <c r="B9" s="77"/>
      <c r="C9" s="78" t="s">
        <v>3106</v>
      </c>
      <c r="D9" s="333"/>
      <c r="E9" s="78"/>
      <c r="F9" s="78"/>
      <c r="G9" s="78"/>
      <c r="H9" s="78"/>
      <c r="I9" s="78"/>
      <c r="J9" s="78"/>
    </row>
    <row r="10" spans="1:15" ht="57.75" customHeight="1" thickBot="1">
      <c r="A10" s="898" t="s">
        <v>294</v>
      </c>
      <c r="B10" s="787" t="s">
        <v>445</v>
      </c>
      <c r="C10" s="898" t="s">
        <v>237</v>
      </c>
      <c r="D10" s="785" t="s">
        <v>77</v>
      </c>
      <c r="E10" s="885" t="s">
        <v>496</v>
      </c>
      <c r="F10" s="887" t="s">
        <v>1470</v>
      </c>
      <c r="G10" s="888"/>
      <c r="H10" s="889"/>
      <c r="I10" s="890" t="s">
        <v>1484</v>
      </c>
      <c r="J10" s="890" t="s">
        <v>1485</v>
      </c>
      <c r="K10" s="892" t="s">
        <v>333</v>
      </c>
      <c r="L10" s="893"/>
      <c r="M10" s="894"/>
      <c r="N10" s="318" t="s">
        <v>1934</v>
      </c>
      <c r="O10" s="318"/>
    </row>
    <row r="11" spans="1:15" ht="23.25" customHeight="1" thickBot="1">
      <c r="A11" s="899"/>
      <c r="B11" s="791"/>
      <c r="C11" s="899"/>
      <c r="D11" s="792" t="s">
        <v>76</v>
      </c>
      <c r="E11" s="886"/>
      <c r="F11" s="11" t="s">
        <v>358</v>
      </c>
      <c r="G11" s="11" t="s">
        <v>359</v>
      </c>
      <c r="H11" s="12" t="s">
        <v>360</v>
      </c>
      <c r="I11" s="891"/>
      <c r="J11" s="891"/>
      <c r="K11" s="11" t="s">
        <v>358</v>
      </c>
      <c r="L11" s="11" t="s">
        <v>359</v>
      </c>
      <c r="M11" s="12" t="s">
        <v>360</v>
      </c>
      <c r="N11" s="432"/>
      <c r="O11" s="432"/>
    </row>
    <row r="12" spans="1:16" ht="15.75">
      <c r="A12" s="793">
        <v>1</v>
      </c>
      <c r="B12" s="794" t="s">
        <v>3035</v>
      </c>
      <c r="C12" s="795" t="s">
        <v>238</v>
      </c>
      <c r="D12" s="794">
        <v>0.5</v>
      </c>
      <c r="E12" s="795" t="s">
        <v>238</v>
      </c>
      <c r="F12" s="795">
        <v>0.95</v>
      </c>
      <c r="G12" s="795">
        <v>1.1</v>
      </c>
      <c r="H12" s="795">
        <v>1.3</v>
      </c>
      <c r="I12" s="794">
        <v>1</v>
      </c>
      <c r="J12" s="794">
        <v>1</v>
      </c>
      <c r="K12" s="796">
        <v>10367</v>
      </c>
      <c r="L12" s="796">
        <v>12003.9</v>
      </c>
      <c r="M12" s="797">
        <v>14186.5</v>
      </c>
      <c r="N12" s="435">
        <f>ROUND(21825.31*1*D12*I12*J12,1)</f>
        <v>10912.7</v>
      </c>
      <c r="O12" s="436"/>
      <c r="P12" s="436"/>
    </row>
    <row r="13" spans="1:16" ht="31.5">
      <c r="A13" s="798">
        <v>1</v>
      </c>
      <c r="B13" s="494" t="s">
        <v>2636</v>
      </c>
      <c r="C13" s="799" t="s">
        <v>1149</v>
      </c>
      <c r="D13" s="494">
        <v>0.5</v>
      </c>
      <c r="E13" s="799" t="s">
        <v>239</v>
      </c>
      <c r="F13" s="799">
        <v>0.95</v>
      </c>
      <c r="G13" s="799">
        <v>1.1</v>
      </c>
      <c r="H13" s="799">
        <v>1.3</v>
      </c>
      <c r="I13" s="494">
        <v>1</v>
      </c>
      <c r="J13" s="494">
        <v>1</v>
      </c>
      <c r="K13" s="800">
        <v>10367</v>
      </c>
      <c r="L13" s="800">
        <v>12003.9</v>
      </c>
      <c r="M13" s="801">
        <v>14186.5</v>
      </c>
      <c r="N13" s="435">
        <f aca="true" t="shared" si="0" ref="N13:N76">ROUND(21825.31*1*D13*I13*J13,1)</f>
        <v>10912.7</v>
      </c>
      <c r="O13" s="436"/>
      <c r="P13" s="436"/>
    </row>
    <row r="14" spans="1:16" ht="31.5">
      <c r="A14" s="802">
        <v>2</v>
      </c>
      <c r="B14" s="803" t="s">
        <v>3036</v>
      </c>
      <c r="C14" s="804" t="s">
        <v>239</v>
      </c>
      <c r="D14" s="803">
        <v>0.8</v>
      </c>
      <c r="E14" s="804" t="s">
        <v>239</v>
      </c>
      <c r="F14" s="804">
        <v>0.95</v>
      </c>
      <c r="G14" s="804">
        <v>1.1</v>
      </c>
      <c r="H14" s="804">
        <v>1.3</v>
      </c>
      <c r="I14" s="803">
        <v>1</v>
      </c>
      <c r="J14" s="803">
        <v>1</v>
      </c>
      <c r="K14" s="805">
        <v>16587.2</v>
      </c>
      <c r="L14" s="805">
        <v>19206.3</v>
      </c>
      <c r="M14" s="806">
        <v>22698.3</v>
      </c>
      <c r="N14" s="435">
        <f t="shared" si="0"/>
        <v>17460.2</v>
      </c>
      <c r="O14" s="436"/>
      <c r="P14" s="436"/>
    </row>
    <row r="15" spans="1:16" ht="31.5">
      <c r="A15" s="798">
        <v>2</v>
      </c>
      <c r="B15" s="494" t="s">
        <v>2637</v>
      </c>
      <c r="C15" s="799" t="s">
        <v>1150</v>
      </c>
      <c r="D15" s="494">
        <v>0.93</v>
      </c>
      <c r="E15" s="799" t="s">
        <v>239</v>
      </c>
      <c r="F15" s="799">
        <v>0.95</v>
      </c>
      <c r="G15" s="799">
        <v>1.1</v>
      </c>
      <c r="H15" s="799">
        <v>1.3</v>
      </c>
      <c r="I15" s="496">
        <v>1</v>
      </c>
      <c r="J15" s="496">
        <v>0.8</v>
      </c>
      <c r="K15" s="800">
        <v>15426.1</v>
      </c>
      <c r="L15" s="800">
        <v>17861.8</v>
      </c>
      <c r="M15" s="801">
        <v>21109.4</v>
      </c>
      <c r="N15" s="435">
        <f t="shared" si="0"/>
        <v>16238</v>
      </c>
      <c r="O15" s="436"/>
      <c r="P15" s="436"/>
    </row>
    <row r="16" spans="1:16" ht="31.5">
      <c r="A16" s="798">
        <v>3</v>
      </c>
      <c r="B16" s="494" t="s">
        <v>2638</v>
      </c>
      <c r="C16" s="799" t="s">
        <v>248</v>
      </c>
      <c r="D16" s="494">
        <v>0.28</v>
      </c>
      <c r="E16" s="799" t="s">
        <v>239</v>
      </c>
      <c r="F16" s="799">
        <v>0.95</v>
      </c>
      <c r="G16" s="799">
        <v>1.1</v>
      </c>
      <c r="H16" s="799">
        <v>1.3</v>
      </c>
      <c r="I16" s="496">
        <v>1</v>
      </c>
      <c r="J16" s="496">
        <v>1</v>
      </c>
      <c r="K16" s="800">
        <v>5805.5</v>
      </c>
      <c r="L16" s="800">
        <v>6722.2</v>
      </c>
      <c r="M16" s="801">
        <v>7944.4</v>
      </c>
      <c r="N16" s="435">
        <f t="shared" si="0"/>
        <v>6111.1</v>
      </c>
      <c r="O16" s="436"/>
      <c r="P16" s="436"/>
    </row>
    <row r="17" spans="1:16" ht="31.5">
      <c r="A17" s="798">
        <v>4</v>
      </c>
      <c r="B17" s="494" t="s">
        <v>2639</v>
      </c>
      <c r="C17" s="799" t="s">
        <v>243</v>
      </c>
      <c r="D17" s="494">
        <v>0.98</v>
      </c>
      <c r="E17" s="799" t="s">
        <v>239</v>
      </c>
      <c r="F17" s="799">
        <v>0.95</v>
      </c>
      <c r="G17" s="799">
        <v>1.1</v>
      </c>
      <c r="H17" s="799">
        <v>1.3</v>
      </c>
      <c r="I17" s="496">
        <v>1</v>
      </c>
      <c r="J17" s="496">
        <v>0.8</v>
      </c>
      <c r="K17" s="800">
        <v>16255.5</v>
      </c>
      <c r="L17" s="800">
        <v>18822.1</v>
      </c>
      <c r="M17" s="801">
        <v>22244.4</v>
      </c>
      <c r="N17" s="435">
        <f t="shared" si="0"/>
        <v>17111</v>
      </c>
      <c r="O17" s="436"/>
      <c r="P17" s="436"/>
    </row>
    <row r="18" spans="1:16" ht="31.5">
      <c r="A18" s="798">
        <v>5</v>
      </c>
      <c r="B18" s="494" t="s">
        <v>2640</v>
      </c>
      <c r="C18" s="799" t="s">
        <v>244</v>
      </c>
      <c r="D18" s="494">
        <v>1.01</v>
      </c>
      <c r="E18" s="799" t="s">
        <v>239</v>
      </c>
      <c r="F18" s="799">
        <v>0.95</v>
      </c>
      <c r="G18" s="799">
        <v>1.1</v>
      </c>
      <c r="H18" s="799">
        <v>1.3</v>
      </c>
      <c r="I18" s="496">
        <v>1</v>
      </c>
      <c r="J18" s="496">
        <v>0.8</v>
      </c>
      <c r="K18" s="800">
        <v>16753.1</v>
      </c>
      <c r="L18" s="800">
        <v>19398.3</v>
      </c>
      <c r="M18" s="801">
        <v>22925.3</v>
      </c>
      <c r="N18" s="435">
        <f t="shared" si="0"/>
        <v>17634.9</v>
      </c>
      <c r="O18" s="436"/>
      <c r="P18" s="436"/>
    </row>
    <row r="19" spans="1:16" ht="31.5">
      <c r="A19" s="798">
        <v>6</v>
      </c>
      <c r="B19" s="494" t="s">
        <v>2641</v>
      </c>
      <c r="C19" s="799" t="s">
        <v>1151</v>
      </c>
      <c r="D19" s="494">
        <v>0.74</v>
      </c>
      <c r="E19" s="799" t="s">
        <v>239</v>
      </c>
      <c r="F19" s="799">
        <v>0.95</v>
      </c>
      <c r="G19" s="799">
        <v>1.1</v>
      </c>
      <c r="H19" s="799">
        <v>1.3</v>
      </c>
      <c r="I19" s="496">
        <v>1</v>
      </c>
      <c r="J19" s="496">
        <v>1</v>
      </c>
      <c r="K19" s="800">
        <v>15343.2</v>
      </c>
      <c r="L19" s="800">
        <v>17765.8</v>
      </c>
      <c r="M19" s="801">
        <v>20995.9</v>
      </c>
      <c r="N19" s="435">
        <f t="shared" si="0"/>
        <v>16150.7</v>
      </c>
      <c r="O19" s="436"/>
      <c r="P19" s="436"/>
    </row>
    <row r="20" spans="1:16" ht="31.5">
      <c r="A20" s="798">
        <v>7</v>
      </c>
      <c r="B20" s="494" t="s">
        <v>2642</v>
      </c>
      <c r="C20" s="799" t="s">
        <v>498</v>
      </c>
      <c r="D20" s="494">
        <v>3.21</v>
      </c>
      <c r="E20" s="799" t="s">
        <v>239</v>
      </c>
      <c r="F20" s="799">
        <v>0.95</v>
      </c>
      <c r="G20" s="799">
        <v>1.1</v>
      </c>
      <c r="H20" s="799">
        <v>1.3</v>
      </c>
      <c r="I20" s="494">
        <v>1</v>
      </c>
      <c r="J20" s="494">
        <v>1</v>
      </c>
      <c r="K20" s="800">
        <v>66556.3</v>
      </c>
      <c r="L20" s="800">
        <v>77065.2</v>
      </c>
      <c r="M20" s="801">
        <v>91077</v>
      </c>
      <c r="N20" s="435">
        <f t="shared" si="0"/>
        <v>70059.2</v>
      </c>
      <c r="O20" s="436"/>
      <c r="P20" s="436"/>
    </row>
    <row r="21" spans="1:16" ht="31.5">
      <c r="A21" s="798">
        <v>8</v>
      </c>
      <c r="B21" s="494" t="s">
        <v>2643</v>
      </c>
      <c r="C21" s="799" t="s">
        <v>245</v>
      </c>
      <c r="D21" s="494">
        <v>0.71</v>
      </c>
      <c r="E21" s="799" t="s">
        <v>239</v>
      </c>
      <c r="F21" s="799">
        <v>0.95</v>
      </c>
      <c r="G21" s="799">
        <v>1.1</v>
      </c>
      <c r="H21" s="799">
        <v>1.3</v>
      </c>
      <c r="I21" s="494">
        <v>1</v>
      </c>
      <c r="J21" s="494">
        <v>1</v>
      </c>
      <c r="K21" s="800">
        <v>14721.2</v>
      </c>
      <c r="L21" s="800">
        <v>17045.6</v>
      </c>
      <c r="M21" s="801">
        <v>20144.8</v>
      </c>
      <c r="N21" s="435">
        <f t="shared" si="0"/>
        <v>15496</v>
      </c>
      <c r="O21" s="436"/>
      <c r="P21" s="436"/>
    </row>
    <row r="22" spans="1:16" ht="31.5">
      <c r="A22" s="798">
        <v>9</v>
      </c>
      <c r="B22" s="494" t="s">
        <v>2644</v>
      </c>
      <c r="C22" s="799" t="s">
        <v>2001</v>
      </c>
      <c r="D22" s="494">
        <v>0.89</v>
      </c>
      <c r="E22" s="799" t="s">
        <v>239</v>
      </c>
      <c r="F22" s="799">
        <v>0.95</v>
      </c>
      <c r="G22" s="799">
        <v>1.1</v>
      </c>
      <c r="H22" s="799">
        <v>1.3</v>
      </c>
      <c r="I22" s="494">
        <v>1</v>
      </c>
      <c r="J22" s="494">
        <v>1</v>
      </c>
      <c r="K22" s="800">
        <v>18453.3</v>
      </c>
      <c r="L22" s="800">
        <v>21367</v>
      </c>
      <c r="M22" s="801">
        <v>25251.9</v>
      </c>
      <c r="N22" s="435">
        <f t="shared" si="0"/>
        <v>19424.5</v>
      </c>
      <c r="O22" s="436"/>
      <c r="P22" s="436"/>
    </row>
    <row r="23" spans="1:16" ht="31.5">
      <c r="A23" s="798">
        <v>10</v>
      </c>
      <c r="B23" s="494" t="s">
        <v>2645</v>
      </c>
      <c r="C23" s="799" t="s">
        <v>247</v>
      </c>
      <c r="D23" s="494">
        <v>0.46</v>
      </c>
      <c r="E23" s="799" t="s">
        <v>239</v>
      </c>
      <c r="F23" s="799">
        <v>0.95</v>
      </c>
      <c r="G23" s="799">
        <v>1.1</v>
      </c>
      <c r="H23" s="799">
        <v>1.3</v>
      </c>
      <c r="I23" s="494">
        <v>1</v>
      </c>
      <c r="J23" s="494">
        <v>1</v>
      </c>
      <c r="K23" s="800">
        <v>9537.7</v>
      </c>
      <c r="L23" s="800">
        <v>11043.6</v>
      </c>
      <c r="M23" s="801">
        <v>13051.5</v>
      </c>
      <c r="N23" s="435">
        <f t="shared" si="0"/>
        <v>10039.6</v>
      </c>
      <c r="O23" s="436"/>
      <c r="P23" s="436"/>
    </row>
    <row r="24" spans="1:16" ht="31.5">
      <c r="A24" s="798">
        <v>11</v>
      </c>
      <c r="B24" s="494" t="s">
        <v>2646</v>
      </c>
      <c r="C24" s="799" t="s">
        <v>1152</v>
      </c>
      <c r="D24" s="494">
        <v>0.39</v>
      </c>
      <c r="E24" s="799" t="s">
        <v>239</v>
      </c>
      <c r="F24" s="799">
        <v>0.95</v>
      </c>
      <c r="G24" s="799">
        <v>1.1</v>
      </c>
      <c r="H24" s="799">
        <v>1.3</v>
      </c>
      <c r="I24" s="494">
        <v>1</v>
      </c>
      <c r="J24" s="494">
        <v>1</v>
      </c>
      <c r="K24" s="800">
        <v>8086.3</v>
      </c>
      <c r="L24" s="800">
        <v>9363.1</v>
      </c>
      <c r="M24" s="801">
        <v>11065.4</v>
      </c>
      <c r="N24" s="435">
        <f t="shared" si="0"/>
        <v>8511.9</v>
      </c>
      <c r="O24" s="436"/>
      <c r="P24" s="436"/>
    </row>
    <row r="25" spans="1:16" ht="31.5">
      <c r="A25" s="798">
        <v>12</v>
      </c>
      <c r="B25" s="494" t="s">
        <v>2647</v>
      </c>
      <c r="C25" s="799" t="s">
        <v>1153</v>
      </c>
      <c r="D25" s="494">
        <v>0.58</v>
      </c>
      <c r="E25" s="799" t="s">
        <v>239</v>
      </c>
      <c r="F25" s="799">
        <v>0.95</v>
      </c>
      <c r="G25" s="799">
        <v>1.1</v>
      </c>
      <c r="H25" s="799">
        <v>1.3</v>
      </c>
      <c r="I25" s="494">
        <v>1</v>
      </c>
      <c r="J25" s="494">
        <v>1</v>
      </c>
      <c r="K25" s="800">
        <v>12025.7</v>
      </c>
      <c r="L25" s="800">
        <v>13924.5</v>
      </c>
      <c r="M25" s="801">
        <v>16456.3</v>
      </c>
      <c r="N25" s="435">
        <f t="shared" si="0"/>
        <v>12658.7</v>
      </c>
      <c r="O25" s="436"/>
      <c r="P25" s="436"/>
    </row>
    <row r="26" spans="1:16" ht="31.5">
      <c r="A26" s="798">
        <v>13</v>
      </c>
      <c r="B26" s="494" t="s">
        <v>2648</v>
      </c>
      <c r="C26" s="799" t="s">
        <v>1154</v>
      </c>
      <c r="D26" s="494">
        <v>1.17</v>
      </c>
      <c r="E26" s="799" t="s">
        <v>239</v>
      </c>
      <c r="F26" s="799">
        <v>0.95</v>
      </c>
      <c r="G26" s="799">
        <v>1.1</v>
      </c>
      <c r="H26" s="799">
        <v>1.3</v>
      </c>
      <c r="I26" s="494">
        <v>1</v>
      </c>
      <c r="J26" s="494">
        <v>0.8</v>
      </c>
      <c r="K26" s="800">
        <v>19407.1</v>
      </c>
      <c r="L26" s="800">
        <v>22471.3</v>
      </c>
      <c r="M26" s="801">
        <v>26557</v>
      </c>
      <c r="N26" s="435">
        <f t="shared" si="0"/>
        <v>20428.5</v>
      </c>
      <c r="O26" s="436"/>
      <c r="P26" s="436"/>
    </row>
    <row r="27" spans="1:16" ht="31.5">
      <c r="A27" s="798">
        <v>14</v>
      </c>
      <c r="B27" s="494" t="s">
        <v>2649</v>
      </c>
      <c r="C27" s="799" t="s">
        <v>1155</v>
      </c>
      <c r="D27" s="494">
        <v>2.2</v>
      </c>
      <c r="E27" s="799" t="s">
        <v>239</v>
      </c>
      <c r="F27" s="799">
        <v>0.95</v>
      </c>
      <c r="G27" s="799">
        <v>1.1</v>
      </c>
      <c r="H27" s="799">
        <v>1.3</v>
      </c>
      <c r="I27" s="494">
        <v>1</v>
      </c>
      <c r="J27" s="494">
        <v>0.7</v>
      </c>
      <c r="K27" s="800">
        <v>31930.4</v>
      </c>
      <c r="L27" s="800">
        <v>36972.1</v>
      </c>
      <c r="M27" s="801">
        <v>43694.3</v>
      </c>
      <c r="N27" s="435">
        <f t="shared" si="0"/>
        <v>33611</v>
      </c>
      <c r="O27" s="436"/>
      <c r="P27" s="436"/>
    </row>
    <row r="28" spans="1:16" ht="31.5">
      <c r="A28" s="802">
        <v>3</v>
      </c>
      <c r="B28" s="803" t="s">
        <v>3034</v>
      </c>
      <c r="C28" s="804" t="s">
        <v>377</v>
      </c>
      <c r="D28" s="803">
        <v>1.25</v>
      </c>
      <c r="E28" s="804" t="s">
        <v>377</v>
      </c>
      <c r="F28" s="804">
        <v>0.95</v>
      </c>
      <c r="G28" s="804">
        <v>1.1</v>
      </c>
      <c r="H28" s="804">
        <v>1.3</v>
      </c>
      <c r="I28" s="803">
        <v>1</v>
      </c>
      <c r="J28" s="803">
        <v>1</v>
      </c>
      <c r="K28" s="805">
        <v>25917.6</v>
      </c>
      <c r="L28" s="805">
        <v>30009.8</v>
      </c>
      <c r="M28" s="806">
        <v>35466.1</v>
      </c>
      <c r="N28" s="435">
        <f t="shared" si="0"/>
        <v>27281.6</v>
      </c>
      <c r="O28" s="436"/>
      <c r="P28" s="436"/>
    </row>
    <row r="29" spans="1:16" ht="31.5">
      <c r="A29" s="798">
        <v>15</v>
      </c>
      <c r="B29" s="494" t="s">
        <v>2650</v>
      </c>
      <c r="C29" s="799" t="s">
        <v>499</v>
      </c>
      <c r="D29" s="494">
        <v>4.52</v>
      </c>
      <c r="E29" s="799" t="s">
        <v>377</v>
      </c>
      <c r="F29" s="799">
        <v>0.95</v>
      </c>
      <c r="G29" s="799">
        <v>1.1</v>
      </c>
      <c r="H29" s="799">
        <v>1.3</v>
      </c>
      <c r="I29" s="494">
        <v>1</v>
      </c>
      <c r="J29" s="494">
        <v>0.8</v>
      </c>
      <c r="K29" s="800">
        <v>74974.3</v>
      </c>
      <c r="L29" s="800">
        <v>86812.4</v>
      </c>
      <c r="M29" s="801">
        <v>102596.4</v>
      </c>
      <c r="N29" s="435">
        <f t="shared" si="0"/>
        <v>78920.3</v>
      </c>
      <c r="O29" s="436"/>
      <c r="P29" s="436"/>
    </row>
    <row r="30" spans="1:16" ht="31.5">
      <c r="A30" s="798">
        <v>16</v>
      </c>
      <c r="B30" s="494" t="s">
        <v>2651</v>
      </c>
      <c r="C30" s="799" t="s">
        <v>500</v>
      </c>
      <c r="D30" s="494">
        <v>0.27</v>
      </c>
      <c r="E30" s="799" t="s">
        <v>377</v>
      </c>
      <c r="F30" s="799">
        <v>0.95</v>
      </c>
      <c r="G30" s="799">
        <v>1.1</v>
      </c>
      <c r="H30" s="799">
        <v>1.3</v>
      </c>
      <c r="I30" s="494">
        <v>1</v>
      </c>
      <c r="J30" s="494">
        <v>1</v>
      </c>
      <c r="K30" s="800">
        <v>5598.2</v>
      </c>
      <c r="L30" s="800">
        <v>6482.1</v>
      </c>
      <c r="M30" s="801">
        <v>7660.7</v>
      </c>
      <c r="N30" s="435">
        <f t="shared" si="0"/>
        <v>5892.8</v>
      </c>
      <c r="O30" s="436"/>
      <c r="P30" s="436"/>
    </row>
    <row r="31" spans="1:16" ht="31.5">
      <c r="A31" s="802">
        <v>4</v>
      </c>
      <c r="B31" s="803" t="s">
        <v>3033</v>
      </c>
      <c r="C31" s="804" t="s">
        <v>295</v>
      </c>
      <c r="D31" s="803">
        <v>1.04</v>
      </c>
      <c r="E31" s="804" t="s">
        <v>295</v>
      </c>
      <c r="F31" s="804">
        <v>0.95</v>
      </c>
      <c r="G31" s="804">
        <v>1.1</v>
      </c>
      <c r="H31" s="804">
        <v>1.3</v>
      </c>
      <c r="I31" s="803">
        <v>1</v>
      </c>
      <c r="J31" s="803">
        <v>1</v>
      </c>
      <c r="K31" s="805">
        <v>21563.4</v>
      </c>
      <c r="L31" s="805">
        <v>24968.2</v>
      </c>
      <c r="M31" s="806">
        <v>29507.8</v>
      </c>
      <c r="N31" s="435">
        <f t="shared" si="0"/>
        <v>22698.3</v>
      </c>
      <c r="O31" s="436"/>
      <c r="P31" s="436"/>
    </row>
    <row r="32" spans="1:16" ht="30" customHeight="1">
      <c r="A32" s="798">
        <v>17</v>
      </c>
      <c r="B32" s="494" t="s">
        <v>2652</v>
      </c>
      <c r="C32" s="799" t="s">
        <v>378</v>
      </c>
      <c r="D32" s="494">
        <v>0.89</v>
      </c>
      <c r="E32" s="799" t="s">
        <v>295</v>
      </c>
      <c r="F32" s="799">
        <v>1</v>
      </c>
      <c r="G32" s="799">
        <v>1</v>
      </c>
      <c r="H32" s="799">
        <v>1</v>
      </c>
      <c r="I32" s="494">
        <v>1</v>
      </c>
      <c r="J32" s="494">
        <v>1</v>
      </c>
      <c r="K32" s="800">
        <v>19424.5</v>
      </c>
      <c r="L32" s="800">
        <v>19424.5</v>
      </c>
      <c r="M32" s="801">
        <v>19424.5</v>
      </c>
      <c r="N32" s="435">
        <f t="shared" si="0"/>
        <v>19424.5</v>
      </c>
      <c r="O32" s="436"/>
      <c r="P32" s="436"/>
    </row>
    <row r="33" spans="1:16" ht="30" customHeight="1">
      <c r="A33" s="798">
        <v>18</v>
      </c>
      <c r="B33" s="494" t="s">
        <v>2653</v>
      </c>
      <c r="C33" s="799" t="s">
        <v>1156</v>
      </c>
      <c r="D33" s="494">
        <v>2.01</v>
      </c>
      <c r="E33" s="799" t="s">
        <v>295</v>
      </c>
      <c r="F33" s="799">
        <v>0.95</v>
      </c>
      <c r="G33" s="799">
        <v>1.1</v>
      </c>
      <c r="H33" s="799">
        <v>1.3</v>
      </c>
      <c r="I33" s="494">
        <v>1</v>
      </c>
      <c r="J33" s="494">
        <v>1</v>
      </c>
      <c r="K33" s="800">
        <v>41675.4</v>
      </c>
      <c r="L33" s="800">
        <v>48255.8</v>
      </c>
      <c r="M33" s="801">
        <v>57029.5</v>
      </c>
      <c r="N33" s="435">
        <f t="shared" si="0"/>
        <v>43868.9</v>
      </c>
      <c r="O33" s="436"/>
      <c r="P33" s="436"/>
    </row>
    <row r="34" spans="1:16" ht="30" customHeight="1">
      <c r="A34" s="798">
        <v>19</v>
      </c>
      <c r="B34" s="494" t="s">
        <v>2654</v>
      </c>
      <c r="C34" s="799" t="s">
        <v>1471</v>
      </c>
      <c r="D34" s="494">
        <v>0.86</v>
      </c>
      <c r="E34" s="799" t="s">
        <v>295</v>
      </c>
      <c r="F34" s="799">
        <v>0.95</v>
      </c>
      <c r="G34" s="799">
        <v>1.1</v>
      </c>
      <c r="H34" s="799">
        <v>1.3</v>
      </c>
      <c r="I34" s="494">
        <v>1</v>
      </c>
      <c r="J34" s="494">
        <v>1</v>
      </c>
      <c r="K34" s="800">
        <v>17831.3</v>
      </c>
      <c r="L34" s="800">
        <v>20646.7</v>
      </c>
      <c r="M34" s="801">
        <v>24400.7</v>
      </c>
      <c r="N34" s="435">
        <f t="shared" si="0"/>
        <v>18769.8</v>
      </c>
      <c r="O34" s="436"/>
      <c r="P34" s="436"/>
    </row>
    <row r="35" spans="1:16" ht="30" customHeight="1">
      <c r="A35" s="798">
        <v>20</v>
      </c>
      <c r="B35" s="494" t="s">
        <v>2655</v>
      </c>
      <c r="C35" s="799" t="s">
        <v>1472</v>
      </c>
      <c r="D35" s="494">
        <v>1.21</v>
      </c>
      <c r="E35" s="799" t="s">
        <v>295</v>
      </c>
      <c r="F35" s="799">
        <v>0.95</v>
      </c>
      <c r="G35" s="799">
        <v>1.1</v>
      </c>
      <c r="H35" s="799">
        <v>1.3</v>
      </c>
      <c r="I35" s="494">
        <v>1</v>
      </c>
      <c r="J35" s="494">
        <v>1</v>
      </c>
      <c r="K35" s="800">
        <v>25088.2</v>
      </c>
      <c r="L35" s="800">
        <v>29049.5</v>
      </c>
      <c r="M35" s="801">
        <v>34331.2</v>
      </c>
      <c r="N35" s="435">
        <f t="shared" si="0"/>
        <v>26408.6</v>
      </c>
      <c r="O35" s="436"/>
      <c r="P35" s="436"/>
    </row>
    <row r="36" spans="1:16" ht="30" customHeight="1">
      <c r="A36" s="798">
        <v>21</v>
      </c>
      <c r="B36" s="494" t="s">
        <v>2656</v>
      </c>
      <c r="C36" s="799" t="s">
        <v>501</v>
      </c>
      <c r="D36" s="494">
        <v>0.87</v>
      </c>
      <c r="E36" s="799" t="s">
        <v>295</v>
      </c>
      <c r="F36" s="799">
        <v>0.95</v>
      </c>
      <c r="G36" s="799">
        <v>1.1</v>
      </c>
      <c r="H36" s="799">
        <v>1.3</v>
      </c>
      <c r="I36" s="494">
        <v>1</v>
      </c>
      <c r="J36" s="496">
        <v>0.8</v>
      </c>
      <c r="K36" s="800">
        <v>14430.9</v>
      </c>
      <c r="L36" s="800">
        <v>16709.5</v>
      </c>
      <c r="M36" s="801">
        <v>19747.5</v>
      </c>
      <c r="N36" s="435">
        <f t="shared" si="0"/>
        <v>15190.4</v>
      </c>
      <c r="O36" s="436"/>
      <c r="P36" s="436"/>
    </row>
    <row r="37" spans="1:16" ht="15.75">
      <c r="A37" s="798">
        <v>22</v>
      </c>
      <c r="B37" s="494" t="s">
        <v>2657</v>
      </c>
      <c r="C37" s="799" t="s">
        <v>2002</v>
      </c>
      <c r="D37" s="494">
        <v>4.19</v>
      </c>
      <c r="E37" s="799" t="s">
        <v>295</v>
      </c>
      <c r="F37" s="799">
        <v>0.95</v>
      </c>
      <c r="G37" s="799">
        <v>1.1</v>
      </c>
      <c r="H37" s="799">
        <v>1.3</v>
      </c>
      <c r="I37" s="494">
        <v>1</v>
      </c>
      <c r="J37" s="494">
        <v>1</v>
      </c>
      <c r="K37" s="800">
        <v>86875.6</v>
      </c>
      <c r="L37" s="800">
        <v>100592.9</v>
      </c>
      <c r="M37" s="801">
        <v>118882.5</v>
      </c>
      <c r="N37" s="435">
        <f t="shared" si="0"/>
        <v>91448</v>
      </c>
      <c r="O37" s="436"/>
      <c r="P37" s="436"/>
    </row>
    <row r="38" spans="1:16" ht="15.75">
      <c r="A38" s="802">
        <v>5</v>
      </c>
      <c r="B38" s="493" t="s">
        <v>3032</v>
      </c>
      <c r="C38" s="804" t="s">
        <v>296</v>
      </c>
      <c r="D38" s="803">
        <v>2.85</v>
      </c>
      <c r="E38" s="804" t="s">
        <v>296</v>
      </c>
      <c r="F38" s="804">
        <v>0.95</v>
      </c>
      <c r="G38" s="804">
        <v>1.1</v>
      </c>
      <c r="H38" s="804">
        <v>1.3</v>
      </c>
      <c r="I38" s="803">
        <v>1</v>
      </c>
      <c r="J38" s="803">
        <v>1</v>
      </c>
      <c r="K38" s="805">
        <v>59092</v>
      </c>
      <c r="L38" s="805">
        <v>68422.3</v>
      </c>
      <c r="M38" s="806">
        <v>80862.8</v>
      </c>
      <c r="N38" s="435">
        <f t="shared" si="0"/>
        <v>62202.1</v>
      </c>
      <c r="O38" s="436"/>
      <c r="P38" s="436"/>
    </row>
    <row r="39" spans="1:16" ht="15.75">
      <c r="A39" s="807">
        <v>23</v>
      </c>
      <c r="B39" s="497" t="s">
        <v>2658</v>
      </c>
      <c r="C39" s="808" t="s">
        <v>2003</v>
      </c>
      <c r="D39" s="496">
        <v>0.94</v>
      </c>
      <c r="E39" s="799" t="s">
        <v>296</v>
      </c>
      <c r="F39" s="799">
        <v>0.95</v>
      </c>
      <c r="G39" s="799">
        <v>1.1</v>
      </c>
      <c r="H39" s="799">
        <v>1.3</v>
      </c>
      <c r="I39" s="494">
        <v>1</v>
      </c>
      <c r="J39" s="494">
        <v>1</v>
      </c>
      <c r="K39" s="800">
        <v>19490</v>
      </c>
      <c r="L39" s="800">
        <v>22567.4</v>
      </c>
      <c r="M39" s="801">
        <v>26670.5</v>
      </c>
      <c r="N39" s="435">
        <f t="shared" si="0"/>
        <v>20515.8</v>
      </c>
      <c r="O39" s="436"/>
      <c r="P39" s="436"/>
    </row>
    <row r="40" spans="1:16" ht="15.75">
      <c r="A40" s="807">
        <v>24</v>
      </c>
      <c r="B40" s="497" t="s">
        <v>2659</v>
      </c>
      <c r="C40" s="808" t="s">
        <v>2004</v>
      </c>
      <c r="D40" s="496">
        <v>5.32</v>
      </c>
      <c r="E40" s="799" t="s">
        <v>296</v>
      </c>
      <c r="F40" s="799">
        <v>0.95</v>
      </c>
      <c r="G40" s="799">
        <v>1.1</v>
      </c>
      <c r="H40" s="799">
        <v>1.3</v>
      </c>
      <c r="I40" s="494">
        <v>1</v>
      </c>
      <c r="J40" s="494">
        <v>1</v>
      </c>
      <c r="K40" s="800">
        <v>110305.1</v>
      </c>
      <c r="L40" s="800">
        <v>127721.7</v>
      </c>
      <c r="M40" s="801">
        <v>150943.8</v>
      </c>
      <c r="N40" s="435">
        <f t="shared" si="0"/>
        <v>116110.6</v>
      </c>
      <c r="O40" s="436"/>
      <c r="P40" s="436"/>
    </row>
    <row r="41" spans="1:16" ht="15.75">
      <c r="A41" s="807">
        <v>25</v>
      </c>
      <c r="B41" s="497" t="s">
        <v>2660</v>
      </c>
      <c r="C41" s="808" t="s">
        <v>386</v>
      </c>
      <c r="D41" s="496">
        <v>4.5</v>
      </c>
      <c r="E41" s="799" t="s">
        <v>296</v>
      </c>
      <c r="F41" s="799">
        <v>0.95</v>
      </c>
      <c r="G41" s="799">
        <v>1.1</v>
      </c>
      <c r="H41" s="799">
        <v>1.3</v>
      </c>
      <c r="I41" s="494">
        <v>1</v>
      </c>
      <c r="J41" s="494">
        <v>1</v>
      </c>
      <c r="K41" s="800">
        <v>93303.2</v>
      </c>
      <c r="L41" s="800">
        <v>108035.3</v>
      </c>
      <c r="M41" s="801">
        <v>127678.1</v>
      </c>
      <c r="N41" s="435">
        <f t="shared" si="0"/>
        <v>98213.9</v>
      </c>
      <c r="O41" s="436"/>
      <c r="P41" s="436"/>
    </row>
    <row r="42" spans="1:16" ht="15.75">
      <c r="A42" s="807">
        <v>26</v>
      </c>
      <c r="B42" s="497" t="s">
        <v>2661</v>
      </c>
      <c r="C42" s="808" t="s">
        <v>2005</v>
      </c>
      <c r="D42" s="496">
        <v>1.09</v>
      </c>
      <c r="E42" s="799" t="s">
        <v>296</v>
      </c>
      <c r="F42" s="799">
        <v>0.95</v>
      </c>
      <c r="G42" s="799">
        <v>1.1</v>
      </c>
      <c r="H42" s="799">
        <v>1.3</v>
      </c>
      <c r="I42" s="494">
        <v>1</v>
      </c>
      <c r="J42" s="494">
        <v>1</v>
      </c>
      <c r="K42" s="800">
        <v>22600.1</v>
      </c>
      <c r="L42" s="800">
        <v>26168.5</v>
      </c>
      <c r="M42" s="801">
        <v>30926.5</v>
      </c>
      <c r="N42" s="435">
        <f t="shared" si="0"/>
        <v>23789.6</v>
      </c>
      <c r="O42" s="436"/>
      <c r="P42" s="436"/>
    </row>
    <row r="43" spans="1:16" ht="15.75">
      <c r="A43" s="807">
        <v>27</v>
      </c>
      <c r="B43" s="497" t="s">
        <v>2662</v>
      </c>
      <c r="C43" s="808" t="s">
        <v>2006</v>
      </c>
      <c r="D43" s="496">
        <v>4.51</v>
      </c>
      <c r="E43" s="799" t="s">
        <v>296</v>
      </c>
      <c r="F43" s="799">
        <v>0.95</v>
      </c>
      <c r="G43" s="799">
        <v>1.1</v>
      </c>
      <c r="H43" s="799">
        <v>1.3</v>
      </c>
      <c r="I43" s="494">
        <v>1</v>
      </c>
      <c r="J43" s="494">
        <v>1</v>
      </c>
      <c r="K43" s="800">
        <v>93510.5</v>
      </c>
      <c r="L43" s="800">
        <v>108275.4</v>
      </c>
      <c r="M43" s="801">
        <v>127961.8</v>
      </c>
      <c r="N43" s="435">
        <f t="shared" si="0"/>
        <v>98432.1</v>
      </c>
      <c r="O43" s="436"/>
      <c r="P43" s="436"/>
    </row>
    <row r="44" spans="1:16" ht="15.75">
      <c r="A44" s="807">
        <v>28</v>
      </c>
      <c r="B44" s="497" t="s">
        <v>2663</v>
      </c>
      <c r="C44" s="808" t="s">
        <v>1203</v>
      </c>
      <c r="D44" s="496">
        <v>4.27</v>
      </c>
      <c r="E44" s="799" t="s">
        <v>296</v>
      </c>
      <c r="F44" s="799">
        <v>0.95</v>
      </c>
      <c r="G44" s="799">
        <v>1.1</v>
      </c>
      <c r="H44" s="799">
        <v>1.3</v>
      </c>
      <c r="I44" s="494">
        <v>1</v>
      </c>
      <c r="J44" s="494">
        <v>1</v>
      </c>
      <c r="K44" s="800">
        <v>88534.4</v>
      </c>
      <c r="L44" s="800">
        <v>102513.5</v>
      </c>
      <c r="M44" s="801">
        <v>121152.3</v>
      </c>
      <c r="N44" s="435">
        <f t="shared" si="0"/>
        <v>93194.1</v>
      </c>
      <c r="O44" s="436"/>
      <c r="P44" s="436"/>
    </row>
    <row r="45" spans="1:16" ht="31.5">
      <c r="A45" s="807">
        <v>29</v>
      </c>
      <c r="B45" s="497" t="s">
        <v>2664</v>
      </c>
      <c r="C45" s="808" t="s">
        <v>1204</v>
      </c>
      <c r="D45" s="496">
        <v>3.46</v>
      </c>
      <c r="E45" s="799" t="s">
        <v>296</v>
      </c>
      <c r="F45" s="799">
        <v>0.95</v>
      </c>
      <c r="G45" s="799">
        <v>1.1</v>
      </c>
      <c r="H45" s="799">
        <v>1.3</v>
      </c>
      <c r="I45" s="494">
        <v>1</v>
      </c>
      <c r="J45" s="494">
        <v>1</v>
      </c>
      <c r="K45" s="800">
        <v>71739.8</v>
      </c>
      <c r="L45" s="800">
        <v>83067.1</v>
      </c>
      <c r="M45" s="801">
        <v>98170.2</v>
      </c>
      <c r="N45" s="435">
        <f t="shared" si="0"/>
        <v>75515.6</v>
      </c>
      <c r="O45" s="436"/>
      <c r="P45" s="436"/>
    </row>
    <row r="46" spans="1:16" ht="15.75">
      <c r="A46" s="807">
        <v>30</v>
      </c>
      <c r="B46" s="497" t="s">
        <v>2665</v>
      </c>
      <c r="C46" s="808" t="s">
        <v>2042</v>
      </c>
      <c r="D46" s="496">
        <v>2.05</v>
      </c>
      <c r="E46" s="799" t="s">
        <v>296</v>
      </c>
      <c r="F46" s="799">
        <v>0.95</v>
      </c>
      <c r="G46" s="799">
        <v>1.1</v>
      </c>
      <c r="H46" s="799">
        <v>1.3</v>
      </c>
      <c r="I46" s="494">
        <v>1</v>
      </c>
      <c r="J46" s="494">
        <v>1</v>
      </c>
      <c r="K46" s="800">
        <v>42504.8</v>
      </c>
      <c r="L46" s="800">
        <v>49216.1</v>
      </c>
      <c r="M46" s="801">
        <v>58164.5</v>
      </c>
      <c r="N46" s="435">
        <f t="shared" si="0"/>
        <v>44741.9</v>
      </c>
      <c r="O46" s="436"/>
      <c r="P46" s="436"/>
    </row>
    <row r="47" spans="1:16" ht="31.5">
      <c r="A47" s="798">
        <v>31</v>
      </c>
      <c r="B47" s="494" t="s">
        <v>2666</v>
      </c>
      <c r="C47" s="799" t="s">
        <v>2043</v>
      </c>
      <c r="D47" s="494">
        <v>7.92</v>
      </c>
      <c r="E47" s="799" t="s">
        <v>296</v>
      </c>
      <c r="F47" s="799">
        <v>0.95</v>
      </c>
      <c r="G47" s="799">
        <v>1.1</v>
      </c>
      <c r="H47" s="799">
        <v>1.3</v>
      </c>
      <c r="I47" s="494">
        <v>1</v>
      </c>
      <c r="J47" s="494">
        <v>1</v>
      </c>
      <c r="K47" s="800">
        <v>164213.6</v>
      </c>
      <c r="L47" s="800">
        <v>190142.1</v>
      </c>
      <c r="M47" s="801">
        <v>224713.4</v>
      </c>
      <c r="N47" s="435">
        <f t="shared" si="0"/>
        <v>172856.5</v>
      </c>
      <c r="O47" s="436"/>
      <c r="P47" s="436"/>
    </row>
    <row r="48" spans="1:16" ht="15.75">
      <c r="A48" s="798">
        <v>32</v>
      </c>
      <c r="B48" s="494" t="s">
        <v>2667</v>
      </c>
      <c r="C48" s="799" t="s">
        <v>1160</v>
      </c>
      <c r="D48" s="494">
        <v>7.82</v>
      </c>
      <c r="E48" s="799" t="s">
        <v>296</v>
      </c>
      <c r="F48" s="799">
        <v>0.95</v>
      </c>
      <c r="G48" s="799">
        <v>1.1</v>
      </c>
      <c r="H48" s="799">
        <v>1.3</v>
      </c>
      <c r="I48" s="494">
        <v>1.4</v>
      </c>
      <c r="J48" s="494">
        <v>1</v>
      </c>
      <c r="K48" s="800">
        <v>226996.3</v>
      </c>
      <c r="L48" s="800">
        <v>262837.8</v>
      </c>
      <c r="M48" s="801">
        <v>310626.5</v>
      </c>
      <c r="N48" s="435">
        <f t="shared" si="0"/>
        <v>238943.5</v>
      </c>
      <c r="O48" s="436"/>
      <c r="P48" s="436"/>
    </row>
    <row r="49" spans="1:16" s="13" customFormat="1" ht="31.5">
      <c r="A49" s="798">
        <v>33</v>
      </c>
      <c r="B49" s="494" t="s">
        <v>2668</v>
      </c>
      <c r="C49" s="799" t="s">
        <v>1161</v>
      </c>
      <c r="D49" s="494">
        <v>5.68</v>
      </c>
      <c r="E49" s="799" t="s">
        <v>296</v>
      </c>
      <c r="F49" s="799">
        <v>0.95</v>
      </c>
      <c r="G49" s="799">
        <v>1.1</v>
      </c>
      <c r="H49" s="799">
        <v>1.3</v>
      </c>
      <c r="I49" s="494">
        <v>1</v>
      </c>
      <c r="J49" s="494">
        <v>1</v>
      </c>
      <c r="K49" s="800">
        <v>117769.4</v>
      </c>
      <c r="L49" s="800">
        <v>136364.5</v>
      </c>
      <c r="M49" s="801">
        <v>161158.1</v>
      </c>
      <c r="N49" s="435">
        <f t="shared" si="0"/>
        <v>123967.8</v>
      </c>
      <c r="O49" s="436"/>
      <c r="P49" s="436"/>
    </row>
    <row r="50" spans="1:16" ht="15.75">
      <c r="A50" s="802">
        <v>6</v>
      </c>
      <c r="B50" s="803" t="s">
        <v>3031</v>
      </c>
      <c r="C50" s="804" t="s">
        <v>297</v>
      </c>
      <c r="D50" s="803">
        <v>0.8</v>
      </c>
      <c r="E50" s="804" t="s">
        <v>297</v>
      </c>
      <c r="F50" s="804">
        <v>0.95</v>
      </c>
      <c r="G50" s="804">
        <v>1.1</v>
      </c>
      <c r="H50" s="804">
        <v>1.3</v>
      </c>
      <c r="I50" s="803">
        <v>1</v>
      </c>
      <c r="J50" s="803">
        <v>1</v>
      </c>
      <c r="K50" s="805">
        <v>16587.2</v>
      </c>
      <c r="L50" s="805">
        <v>19206.3</v>
      </c>
      <c r="M50" s="806">
        <v>22698.3</v>
      </c>
      <c r="N50" s="435">
        <f t="shared" si="0"/>
        <v>17460.2</v>
      </c>
      <c r="O50" s="436"/>
      <c r="P50" s="436"/>
    </row>
    <row r="51" spans="1:16" ht="15.75">
      <c r="A51" s="798">
        <v>34</v>
      </c>
      <c r="B51" s="494" t="s">
        <v>2669</v>
      </c>
      <c r="C51" s="799" t="s">
        <v>1157</v>
      </c>
      <c r="D51" s="494">
        <v>1.72</v>
      </c>
      <c r="E51" s="799" t="s">
        <v>297</v>
      </c>
      <c r="F51" s="799">
        <v>0.95</v>
      </c>
      <c r="G51" s="799">
        <v>1.1</v>
      </c>
      <c r="H51" s="799">
        <v>1.3</v>
      </c>
      <c r="I51" s="494">
        <v>1</v>
      </c>
      <c r="J51" s="496">
        <v>1</v>
      </c>
      <c r="K51" s="800">
        <v>35662.6</v>
      </c>
      <c r="L51" s="800">
        <v>41293.5</v>
      </c>
      <c r="M51" s="801">
        <v>48801.4</v>
      </c>
      <c r="N51" s="435">
        <f t="shared" si="0"/>
        <v>37539.5</v>
      </c>
      <c r="O51" s="436"/>
      <c r="P51" s="436"/>
    </row>
    <row r="52" spans="1:16" ht="15.75">
      <c r="A52" s="798">
        <v>35</v>
      </c>
      <c r="B52" s="494" t="s">
        <v>2670</v>
      </c>
      <c r="C52" s="799" t="s">
        <v>1158</v>
      </c>
      <c r="D52" s="494">
        <v>0.74</v>
      </c>
      <c r="E52" s="799" t="s">
        <v>297</v>
      </c>
      <c r="F52" s="799">
        <v>0.95</v>
      </c>
      <c r="G52" s="799">
        <v>1.1</v>
      </c>
      <c r="H52" s="799">
        <v>1.3</v>
      </c>
      <c r="I52" s="494">
        <v>1</v>
      </c>
      <c r="J52" s="496">
        <v>1</v>
      </c>
      <c r="K52" s="800">
        <v>15343.2</v>
      </c>
      <c r="L52" s="800">
        <v>17765.8</v>
      </c>
      <c r="M52" s="801">
        <v>20995.9</v>
      </c>
      <c r="N52" s="435">
        <f t="shared" si="0"/>
        <v>16150.7</v>
      </c>
      <c r="O52" s="436"/>
      <c r="P52" s="436"/>
    </row>
    <row r="53" spans="1:16" s="13" customFormat="1" ht="15.75">
      <c r="A53" s="798">
        <v>36</v>
      </c>
      <c r="B53" s="494" t="s">
        <v>2671</v>
      </c>
      <c r="C53" s="799" t="s">
        <v>1159</v>
      </c>
      <c r="D53" s="494">
        <v>0.36</v>
      </c>
      <c r="E53" s="799" t="s">
        <v>297</v>
      </c>
      <c r="F53" s="799">
        <v>1</v>
      </c>
      <c r="G53" s="799">
        <v>1</v>
      </c>
      <c r="H53" s="799">
        <v>1</v>
      </c>
      <c r="I53" s="494">
        <v>1</v>
      </c>
      <c r="J53" s="496">
        <v>1</v>
      </c>
      <c r="K53" s="800">
        <v>7857.1</v>
      </c>
      <c r="L53" s="800">
        <v>7857.1</v>
      </c>
      <c r="M53" s="801">
        <v>7857.1</v>
      </c>
      <c r="N53" s="435">
        <f t="shared" si="0"/>
        <v>7857.1</v>
      </c>
      <c r="O53" s="436"/>
      <c r="P53" s="436"/>
    </row>
    <row r="54" spans="1:16" ht="31.5">
      <c r="A54" s="802">
        <v>7</v>
      </c>
      <c r="B54" s="803" t="s">
        <v>3030</v>
      </c>
      <c r="C54" s="804" t="s">
        <v>391</v>
      </c>
      <c r="D54" s="803">
        <v>1.84</v>
      </c>
      <c r="E54" s="804" t="s">
        <v>391</v>
      </c>
      <c r="F54" s="804">
        <v>0.95</v>
      </c>
      <c r="G54" s="804">
        <v>1.1</v>
      </c>
      <c r="H54" s="804">
        <v>1.3</v>
      </c>
      <c r="I54" s="803">
        <v>1</v>
      </c>
      <c r="J54" s="803">
        <v>1</v>
      </c>
      <c r="K54" s="805">
        <v>38150.6</v>
      </c>
      <c r="L54" s="805">
        <v>44174.4</v>
      </c>
      <c r="M54" s="806">
        <v>52206.1</v>
      </c>
      <c r="N54" s="435">
        <f t="shared" si="0"/>
        <v>40158.6</v>
      </c>
      <c r="O54" s="436"/>
      <c r="P54" s="436"/>
    </row>
    <row r="55" spans="1:16" ht="31.5">
      <c r="A55" s="798">
        <v>37</v>
      </c>
      <c r="B55" s="494" t="s">
        <v>2672</v>
      </c>
      <c r="C55" s="799" t="s">
        <v>502</v>
      </c>
      <c r="D55" s="494">
        <v>1.84</v>
      </c>
      <c r="E55" s="799" t="s">
        <v>391</v>
      </c>
      <c r="F55" s="799">
        <v>0.95</v>
      </c>
      <c r="G55" s="799">
        <v>1.1</v>
      </c>
      <c r="H55" s="799">
        <v>1.3</v>
      </c>
      <c r="I55" s="494">
        <v>1</v>
      </c>
      <c r="J55" s="494">
        <v>0.8</v>
      </c>
      <c r="K55" s="800">
        <v>30520.5</v>
      </c>
      <c r="L55" s="800">
        <v>35339.5</v>
      </c>
      <c r="M55" s="801">
        <v>41764.9</v>
      </c>
      <c r="N55" s="435">
        <f t="shared" si="0"/>
        <v>32126.9</v>
      </c>
      <c r="O55" s="436"/>
      <c r="P55" s="436"/>
    </row>
    <row r="56" spans="1:16" ht="30" customHeight="1">
      <c r="A56" s="802">
        <v>8</v>
      </c>
      <c r="B56" s="803" t="s">
        <v>3029</v>
      </c>
      <c r="C56" s="804" t="s">
        <v>392</v>
      </c>
      <c r="D56" s="803">
        <v>4.37</v>
      </c>
      <c r="E56" s="804" t="s">
        <v>392</v>
      </c>
      <c r="F56" s="804">
        <v>0.95</v>
      </c>
      <c r="G56" s="804">
        <v>1.1</v>
      </c>
      <c r="H56" s="804">
        <v>1.3</v>
      </c>
      <c r="I56" s="803">
        <v>1</v>
      </c>
      <c r="J56" s="803">
        <v>1</v>
      </c>
      <c r="K56" s="805">
        <v>90607.8</v>
      </c>
      <c r="L56" s="805">
        <v>104914.3</v>
      </c>
      <c r="M56" s="806">
        <v>123989.6</v>
      </c>
      <c r="N56" s="435">
        <f t="shared" si="0"/>
        <v>95376.6</v>
      </c>
      <c r="O56" s="436"/>
      <c r="P56" s="436"/>
    </row>
    <row r="57" spans="1:16" s="13" customFormat="1" ht="31.5">
      <c r="A57" s="798">
        <v>38</v>
      </c>
      <c r="B57" s="494" t="s">
        <v>2673</v>
      </c>
      <c r="C57" s="799" t="s">
        <v>1162</v>
      </c>
      <c r="D57" s="494">
        <v>4.37</v>
      </c>
      <c r="E57" s="799" t="s">
        <v>392</v>
      </c>
      <c r="F57" s="799">
        <v>0.95</v>
      </c>
      <c r="G57" s="799">
        <v>1.1</v>
      </c>
      <c r="H57" s="799">
        <v>1.3</v>
      </c>
      <c r="I57" s="494">
        <v>1</v>
      </c>
      <c r="J57" s="494">
        <v>1</v>
      </c>
      <c r="K57" s="800">
        <v>90607.8</v>
      </c>
      <c r="L57" s="800">
        <v>104914.3</v>
      </c>
      <c r="M57" s="801">
        <v>123989.6</v>
      </c>
      <c r="N57" s="435">
        <f t="shared" si="0"/>
        <v>95376.6</v>
      </c>
      <c r="O57" s="436"/>
      <c r="P57" s="436"/>
    </row>
    <row r="58" spans="1:16" ht="31.5">
      <c r="A58" s="802">
        <v>9</v>
      </c>
      <c r="B58" s="803" t="s">
        <v>3028</v>
      </c>
      <c r="C58" s="804" t="s">
        <v>394</v>
      </c>
      <c r="D58" s="803">
        <v>1.15</v>
      </c>
      <c r="E58" s="804" t="s">
        <v>394</v>
      </c>
      <c r="F58" s="804">
        <v>0.95</v>
      </c>
      <c r="G58" s="804">
        <v>1.1</v>
      </c>
      <c r="H58" s="804">
        <v>1.3</v>
      </c>
      <c r="I58" s="803">
        <v>1</v>
      </c>
      <c r="J58" s="803">
        <v>1</v>
      </c>
      <c r="K58" s="805">
        <v>23844.2</v>
      </c>
      <c r="L58" s="805">
        <v>27609</v>
      </c>
      <c r="M58" s="806">
        <v>32628.8</v>
      </c>
      <c r="N58" s="435">
        <f t="shared" si="0"/>
        <v>25099.1</v>
      </c>
      <c r="O58" s="436"/>
      <c r="P58" s="436"/>
    </row>
    <row r="59" spans="1:16" ht="31.5">
      <c r="A59" s="798">
        <v>39</v>
      </c>
      <c r="B59" s="494" t="s">
        <v>2674</v>
      </c>
      <c r="C59" s="799" t="s">
        <v>1163</v>
      </c>
      <c r="D59" s="494">
        <v>0.97</v>
      </c>
      <c r="E59" s="799" t="s">
        <v>394</v>
      </c>
      <c r="F59" s="799">
        <v>0.95</v>
      </c>
      <c r="G59" s="799">
        <v>1.1</v>
      </c>
      <c r="H59" s="799">
        <v>1.3</v>
      </c>
      <c r="I59" s="494">
        <v>1</v>
      </c>
      <c r="J59" s="494">
        <v>1</v>
      </c>
      <c r="K59" s="800">
        <v>20112</v>
      </c>
      <c r="L59" s="800">
        <v>23287.6</v>
      </c>
      <c r="M59" s="801">
        <v>27521.7</v>
      </c>
      <c r="N59" s="435">
        <f t="shared" si="0"/>
        <v>21170.6</v>
      </c>
      <c r="O59" s="436"/>
      <c r="P59" s="436"/>
    </row>
    <row r="60" spans="1:16" ht="31.5">
      <c r="A60" s="798">
        <v>40</v>
      </c>
      <c r="B60" s="494" t="s">
        <v>2675</v>
      </c>
      <c r="C60" s="799" t="s">
        <v>1164</v>
      </c>
      <c r="D60" s="494">
        <v>1.11</v>
      </c>
      <c r="E60" s="799" t="s">
        <v>394</v>
      </c>
      <c r="F60" s="799">
        <v>0.95</v>
      </c>
      <c r="G60" s="799">
        <v>1.1</v>
      </c>
      <c r="H60" s="799">
        <v>1.3</v>
      </c>
      <c r="I60" s="494">
        <v>1</v>
      </c>
      <c r="J60" s="494">
        <v>1</v>
      </c>
      <c r="K60" s="800">
        <v>23014.8</v>
      </c>
      <c r="L60" s="800">
        <v>26648.7</v>
      </c>
      <c r="M60" s="801">
        <v>31493.9</v>
      </c>
      <c r="N60" s="435">
        <f t="shared" si="0"/>
        <v>24226.1</v>
      </c>
      <c r="O60" s="436"/>
      <c r="P60" s="436"/>
    </row>
    <row r="61" spans="1:16" ht="31.5">
      <c r="A61" s="798">
        <v>41</v>
      </c>
      <c r="B61" s="494" t="s">
        <v>2676</v>
      </c>
      <c r="C61" s="799" t="s">
        <v>1165</v>
      </c>
      <c r="D61" s="494">
        <v>1.97</v>
      </c>
      <c r="E61" s="799" t="s">
        <v>394</v>
      </c>
      <c r="F61" s="799">
        <v>0.95</v>
      </c>
      <c r="G61" s="799">
        <v>1.1</v>
      </c>
      <c r="H61" s="799">
        <v>1.3</v>
      </c>
      <c r="I61" s="494">
        <v>1</v>
      </c>
      <c r="J61" s="494">
        <v>1</v>
      </c>
      <c r="K61" s="800">
        <v>40846.1</v>
      </c>
      <c r="L61" s="800">
        <v>47295.4</v>
      </c>
      <c r="M61" s="801">
        <v>55894.6</v>
      </c>
      <c r="N61" s="435">
        <f t="shared" si="0"/>
        <v>42995.9</v>
      </c>
      <c r="O61" s="436"/>
      <c r="P61" s="436"/>
    </row>
    <row r="62" spans="1:16" ht="31.5">
      <c r="A62" s="798">
        <v>42</v>
      </c>
      <c r="B62" s="494" t="s">
        <v>2677</v>
      </c>
      <c r="C62" s="799" t="s">
        <v>1166</v>
      </c>
      <c r="D62" s="494">
        <v>2.78</v>
      </c>
      <c r="E62" s="799" t="s">
        <v>394</v>
      </c>
      <c r="F62" s="799">
        <v>0.95</v>
      </c>
      <c r="G62" s="799">
        <v>1.1</v>
      </c>
      <c r="H62" s="799">
        <v>1.3</v>
      </c>
      <c r="I62" s="494">
        <v>1</v>
      </c>
      <c r="J62" s="494">
        <v>1</v>
      </c>
      <c r="K62" s="800">
        <v>57640.6</v>
      </c>
      <c r="L62" s="800">
        <v>66741.8</v>
      </c>
      <c r="M62" s="801">
        <v>78876.7</v>
      </c>
      <c r="N62" s="435">
        <f t="shared" si="0"/>
        <v>60674.4</v>
      </c>
      <c r="O62" s="436"/>
      <c r="P62" s="436"/>
    </row>
    <row r="63" spans="1:16" ht="31.5">
      <c r="A63" s="798">
        <v>43</v>
      </c>
      <c r="B63" s="494" t="s">
        <v>2678</v>
      </c>
      <c r="C63" s="799" t="s">
        <v>2007</v>
      </c>
      <c r="D63" s="494">
        <v>1.15</v>
      </c>
      <c r="E63" s="799" t="s">
        <v>394</v>
      </c>
      <c r="F63" s="799">
        <v>0.95</v>
      </c>
      <c r="G63" s="799">
        <v>1.1</v>
      </c>
      <c r="H63" s="799">
        <v>1.3</v>
      </c>
      <c r="I63" s="494">
        <v>1</v>
      </c>
      <c r="J63" s="494">
        <v>1</v>
      </c>
      <c r="K63" s="800">
        <v>23844.2</v>
      </c>
      <c r="L63" s="800">
        <v>27609</v>
      </c>
      <c r="M63" s="801">
        <v>32628.8</v>
      </c>
      <c r="N63" s="435">
        <f t="shared" si="0"/>
        <v>25099.1</v>
      </c>
      <c r="O63" s="436"/>
      <c r="P63" s="436"/>
    </row>
    <row r="64" spans="1:16" ht="31.5">
      <c r="A64" s="798">
        <v>44</v>
      </c>
      <c r="B64" s="494" t="s">
        <v>2679</v>
      </c>
      <c r="C64" s="799" t="s">
        <v>2008</v>
      </c>
      <c r="D64" s="494">
        <v>1.22</v>
      </c>
      <c r="E64" s="799" t="s">
        <v>394</v>
      </c>
      <c r="F64" s="799">
        <v>0.95</v>
      </c>
      <c r="G64" s="799">
        <v>1.1</v>
      </c>
      <c r="H64" s="799">
        <v>1.3</v>
      </c>
      <c r="I64" s="494">
        <v>1</v>
      </c>
      <c r="J64" s="494">
        <v>1</v>
      </c>
      <c r="K64" s="800">
        <v>25295.5</v>
      </c>
      <c r="L64" s="800">
        <v>29289.6</v>
      </c>
      <c r="M64" s="801">
        <v>34614.9</v>
      </c>
      <c r="N64" s="435">
        <f t="shared" si="0"/>
        <v>26626.9</v>
      </c>
      <c r="O64" s="436"/>
      <c r="P64" s="436"/>
    </row>
    <row r="65" spans="1:16" ht="31.5">
      <c r="A65" s="798">
        <v>45</v>
      </c>
      <c r="B65" s="494" t="s">
        <v>2680</v>
      </c>
      <c r="C65" s="799" t="s">
        <v>2009</v>
      </c>
      <c r="D65" s="494">
        <v>1.78</v>
      </c>
      <c r="E65" s="799" t="s">
        <v>394</v>
      </c>
      <c r="F65" s="799">
        <v>0.95</v>
      </c>
      <c r="G65" s="799">
        <v>1.1</v>
      </c>
      <c r="H65" s="799">
        <v>1.3</v>
      </c>
      <c r="I65" s="494">
        <v>1</v>
      </c>
      <c r="J65" s="494">
        <v>1</v>
      </c>
      <c r="K65" s="800">
        <v>36906.6</v>
      </c>
      <c r="L65" s="800">
        <v>42734</v>
      </c>
      <c r="M65" s="801">
        <v>50503.8</v>
      </c>
      <c r="N65" s="435">
        <f t="shared" si="0"/>
        <v>38849.1</v>
      </c>
      <c r="O65" s="436"/>
      <c r="P65" s="436"/>
    </row>
    <row r="66" spans="1:16" ht="31.5">
      <c r="A66" s="798">
        <v>46</v>
      </c>
      <c r="B66" s="494" t="s">
        <v>2681</v>
      </c>
      <c r="C66" s="799" t="s">
        <v>2010</v>
      </c>
      <c r="D66" s="494">
        <v>2.23</v>
      </c>
      <c r="E66" s="799" t="s">
        <v>394</v>
      </c>
      <c r="F66" s="799">
        <v>0.95</v>
      </c>
      <c r="G66" s="799">
        <v>1.1</v>
      </c>
      <c r="H66" s="799">
        <v>1.3</v>
      </c>
      <c r="I66" s="494">
        <v>1</v>
      </c>
      <c r="J66" s="494">
        <v>1</v>
      </c>
      <c r="K66" s="800">
        <v>46236.9</v>
      </c>
      <c r="L66" s="800">
        <v>53537.5</v>
      </c>
      <c r="M66" s="801">
        <v>63271.6</v>
      </c>
      <c r="N66" s="435">
        <f t="shared" si="0"/>
        <v>48670.4</v>
      </c>
      <c r="O66" s="436"/>
      <c r="P66" s="436"/>
    </row>
    <row r="67" spans="1:16" ht="31.5">
      <c r="A67" s="798">
        <v>47</v>
      </c>
      <c r="B67" s="494" t="s">
        <v>2682</v>
      </c>
      <c r="C67" s="799" t="s">
        <v>1167</v>
      </c>
      <c r="D67" s="494">
        <v>2.36</v>
      </c>
      <c r="E67" s="799" t="s">
        <v>394</v>
      </c>
      <c r="F67" s="799">
        <v>0.95</v>
      </c>
      <c r="G67" s="799">
        <v>1.1</v>
      </c>
      <c r="H67" s="799">
        <v>1.3</v>
      </c>
      <c r="I67" s="494">
        <v>1</v>
      </c>
      <c r="J67" s="494">
        <v>1</v>
      </c>
      <c r="K67" s="800">
        <v>48932.3</v>
      </c>
      <c r="L67" s="800">
        <v>56658.5</v>
      </c>
      <c r="M67" s="801">
        <v>66960.1</v>
      </c>
      <c r="N67" s="435">
        <f t="shared" si="0"/>
        <v>51507.7</v>
      </c>
      <c r="O67" s="436"/>
      <c r="P67" s="436"/>
    </row>
    <row r="68" spans="1:16" ht="31.5">
      <c r="A68" s="798">
        <v>48</v>
      </c>
      <c r="B68" s="494" t="s">
        <v>2683</v>
      </c>
      <c r="C68" s="799" t="s">
        <v>1168</v>
      </c>
      <c r="D68" s="494">
        <v>4.28</v>
      </c>
      <c r="E68" s="799" t="s">
        <v>394</v>
      </c>
      <c r="F68" s="799">
        <v>0.95</v>
      </c>
      <c r="G68" s="799">
        <v>1.1</v>
      </c>
      <c r="H68" s="799">
        <v>1.3</v>
      </c>
      <c r="I68" s="494">
        <v>1</v>
      </c>
      <c r="J68" s="494">
        <v>1</v>
      </c>
      <c r="K68" s="800">
        <v>88741.7</v>
      </c>
      <c r="L68" s="800">
        <v>102753.6</v>
      </c>
      <c r="M68" s="801">
        <v>121436</v>
      </c>
      <c r="N68" s="435">
        <f t="shared" si="0"/>
        <v>93412.3</v>
      </c>
      <c r="O68" s="436"/>
      <c r="P68" s="436"/>
    </row>
    <row r="69" spans="1:16" ht="15.75">
      <c r="A69" s="802">
        <v>10</v>
      </c>
      <c r="B69" s="803" t="s">
        <v>3027</v>
      </c>
      <c r="C69" s="804" t="s">
        <v>395</v>
      </c>
      <c r="D69" s="803">
        <v>1.1</v>
      </c>
      <c r="E69" s="804" t="s">
        <v>395</v>
      </c>
      <c r="F69" s="804">
        <v>0.95</v>
      </c>
      <c r="G69" s="804">
        <v>1.1</v>
      </c>
      <c r="H69" s="804">
        <v>1.3</v>
      </c>
      <c r="I69" s="803">
        <v>1</v>
      </c>
      <c r="J69" s="803">
        <v>1</v>
      </c>
      <c r="K69" s="805">
        <v>22807.4</v>
      </c>
      <c r="L69" s="805">
        <v>26408.6</v>
      </c>
      <c r="M69" s="806">
        <v>31210.2</v>
      </c>
      <c r="N69" s="435">
        <f t="shared" si="0"/>
        <v>24007.8</v>
      </c>
      <c r="O69" s="436"/>
      <c r="P69" s="436"/>
    </row>
    <row r="70" spans="1:16" ht="15.75">
      <c r="A70" s="798">
        <v>49</v>
      </c>
      <c r="B70" s="494" t="s">
        <v>2684</v>
      </c>
      <c r="C70" s="799" t="s">
        <v>2011</v>
      </c>
      <c r="D70" s="494">
        <v>2.95</v>
      </c>
      <c r="E70" s="799" t="s">
        <v>395</v>
      </c>
      <c r="F70" s="799">
        <v>0.95</v>
      </c>
      <c r="G70" s="799">
        <v>1.1</v>
      </c>
      <c r="H70" s="799">
        <v>1.3</v>
      </c>
      <c r="I70" s="494">
        <v>1</v>
      </c>
      <c r="J70" s="494">
        <v>0.8</v>
      </c>
      <c r="K70" s="800">
        <v>48932.3</v>
      </c>
      <c r="L70" s="800">
        <v>56658.5</v>
      </c>
      <c r="M70" s="801">
        <v>66960.1</v>
      </c>
      <c r="N70" s="435">
        <f t="shared" si="0"/>
        <v>51507.7</v>
      </c>
      <c r="O70" s="436"/>
      <c r="P70" s="436"/>
    </row>
    <row r="71" spans="1:16" ht="15.75">
      <c r="A71" s="798">
        <v>50</v>
      </c>
      <c r="B71" s="494" t="s">
        <v>2685</v>
      </c>
      <c r="C71" s="799" t="s">
        <v>2012</v>
      </c>
      <c r="D71" s="494">
        <v>5.33</v>
      </c>
      <c r="E71" s="799" t="s">
        <v>395</v>
      </c>
      <c r="F71" s="799">
        <v>0.95</v>
      </c>
      <c r="G71" s="799">
        <v>1.1</v>
      </c>
      <c r="H71" s="799">
        <v>1.3</v>
      </c>
      <c r="I71" s="494">
        <v>1</v>
      </c>
      <c r="J71" s="494">
        <v>0.8</v>
      </c>
      <c r="K71" s="800">
        <v>88410</v>
      </c>
      <c r="L71" s="800">
        <v>102369.4</v>
      </c>
      <c r="M71" s="801">
        <v>120982.1</v>
      </c>
      <c r="N71" s="435">
        <f t="shared" si="0"/>
        <v>93063.1</v>
      </c>
      <c r="O71" s="436"/>
      <c r="P71" s="436"/>
    </row>
    <row r="72" spans="1:16" ht="15.75">
      <c r="A72" s="798">
        <v>51</v>
      </c>
      <c r="B72" s="494" t="s">
        <v>2686</v>
      </c>
      <c r="C72" s="799" t="s">
        <v>2013</v>
      </c>
      <c r="D72" s="494">
        <v>0.77</v>
      </c>
      <c r="E72" s="799" t="s">
        <v>395</v>
      </c>
      <c r="F72" s="799">
        <v>0.95</v>
      </c>
      <c r="G72" s="799">
        <v>1.1</v>
      </c>
      <c r="H72" s="799">
        <v>1.3</v>
      </c>
      <c r="I72" s="494">
        <v>1</v>
      </c>
      <c r="J72" s="494">
        <v>1</v>
      </c>
      <c r="K72" s="800">
        <v>15965.2</v>
      </c>
      <c r="L72" s="800">
        <v>18486</v>
      </c>
      <c r="M72" s="801">
        <v>21847.1</v>
      </c>
      <c r="N72" s="435">
        <f t="shared" si="0"/>
        <v>16805.5</v>
      </c>
      <c r="O72" s="436"/>
      <c r="P72" s="436"/>
    </row>
    <row r="73" spans="1:16" ht="15.75">
      <c r="A73" s="798">
        <v>52</v>
      </c>
      <c r="B73" s="494" t="s">
        <v>2687</v>
      </c>
      <c r="C73" s="799" t="s">
        <v>2014</v>
      </c>
      <c r="D73" s="494">
        <v>0.97</v>
      </c>
      <c r="E73" s="799" t="s">
        <v>395</v>
      </c>
      <c r="F73" s="799">
        <v>0.95</v>
      </c>
      <c r="G73" s="799">
        <v>1.1</v>
      </c>
      <c r="H73" s="799">
        <v>1.3</v>
      </c>
      <c r="I73" s="494">
        <v>1</v>
      </c>
      <c r="J73" s="494">
        <v>1</v>
      </c>
      <c r="K73" s="800">
        <v>20112</v>
      </c>
      <c r="L73" s="800">
        <v>23287.6</v>
      </c>
      <c r="M73" s="801">
        <v>27521.7</v>
      </c>
      <c r="N73" s="435">
        <f t="shared" si="0"/>
        <v>21170.6</v>
      </c>
      <c r="O73" s="436"/>
      <c r="P73" s="436"/>
    </row>
    <row r="74" spans="1:16" ht="15.75">
      <c r="A74" s="798">
        <v>53</v>
      </c>
      <c r="B74" s="494" t="s">
        <v>2688</v>
      </c>
      <c r="C74" s="799" t="s">
        <v>1169</v>
      </c>
      <c r="D74" s="494">
        <v>0.88</v>
      </c>
      <c r="E74" s="799" t="s">
        <v>395</v>
      </c>
      <c r="F74" s="799">
        <v>0.95</v>
      </c>
      <c r="G74" s="799">
        <v>1.1</v>
      </c>
      <c r="H74" s="799">
        <v>1.3</v>
      </c>
      <c r="I74" s="494">
        <v>1</v>
      </c>
      <c r="J74" s="494">
        <v>0.8</v>
      </c>
      <c r="K74" s="800">
        <v>14596.8</v>
      </c>
      <c r="L74" s="800">
        <v>16901.5</v>
      </c>
      <c r="M74" s="801">
        <v>19974.5</v>
      </c>
      <c r="N74" s="435">
        <f t="shared" si="0"/>
        <v>15365</v>
      </c>
      <c r="O74" s="436"/>
      <c r="P74" s="436"/>
    </row>
    <row r="75" spans="1:16" ht="15.75">
      <c r="A75" s="798">
        <v>54</v>
      </c>
      <c r="B75" s="494" t="s">
        <v>2689</v>
      </c>
      <c r="C75" s="799" t="s">
        <v>1170</v>
      </c>
      <c r="D75" s="494">
        <v>1.05</v>
      </c>
      <c r="E75" s="799" t="s">
        <v>395</v>
      </c>
      <c r="F75" s="799">
        <v>0.95</v>
      </c>
      <c r="G75" s="799">
        <v>1.1</v>
      </c>
      <c r="H75" s="799">
        <v>1.3</v>
      </c>
      <c r="I75" s="494">
        <v>1</v>
      </c>
      <c r="J75" s="494">
        <v>1</v>
      </c>
      <c r="K75" s="800">
        <v>21770.7</v>
      </c>
      <c r="L75" s="800">
        <v>25208.2</v>
      </c>
      <c r="M75" s="801">
        <v>29791.5</v>
      </c>
      <c r="N75" s="435">
        <f t="shared" si="0"/>
        <v>22916.6</v>
      </c>
      <c r="O75" s="436"/>
      <c r="P75" s="436"/>
    </row>
    <row r="76" spans="1:16" ht="15.75">
      <c r="A76" s="798">
        <v>55</v>
      </c>
      <c r="B76" s="494" t="s">
        <v>2690</v>
      </c>
      <c r="C76" s="799" t="s">
        <v>1171</v>
      </c>
      <c r="D76" s="494">
        <v>1.25</v>
      </c>
      <c r="E76" s="799" t="s">
        <v>395</v>
      </c>
      <c r="F76" s="799">
        <v>0.95</v>
      </c>
      <c r="G76" s="799">
        <v>1.1</v>
      </c>
      <c r="H76" s="799">
        <v>1.3</v>
      </c>
      <c r="I76" s="494">
        <v>1.2</v>
      </c>
      <c r="J76" s="494">
        <v>1</v>
      </c>
      <c r="K76" s="800">
        <v>31101.1</v>
      </c>
      <c r="L76" s="800">
        <v>36011.8</v>
      </c>
      <c r="M76" s="801">
        <v>42559.4</v>
      </c>
      <c r="N76" s="435">
        <f t="shared" si="0"/>
        <v>32738</v>
      </c>
      <c r="O76" s="436"/>
      <c r="P76" s="436"/>
    </row>
    <row r="77" spans="1:16" ht="31.5">
      <c r="A77" s="802">
        <v>11</v>
      </c>
      <c r="B77" s="803" t="s">
        <v>3026</v>
      </c>
      <c r="C77" s="804" t="s">
        <v>397</v>
      </c>
      <c r="D77" s="803">
        <v>1.48</v>
      </c>
      <c r="E77" s="804" t="s">
        <v>397</v>
      </c>
      <c r="F77" s="804">
        <v>0.95</v>
      </c>
      <c r="G77" s="804">
        <v>1.1</v>
      </c>
      <c r="H77" s="804">
        <v>1.3</v>
      </c>
      <c r="I77" s="803">
        <v>1</v>
      </c>
      <c r="J77" s="803">
        <v>1</v>
      </c>
      <c r="K77" s="805">
        <v>30686.4</v>
      </c>
      <c r="L77" s="805">
        <v>35531.6</v>
      </c>
      <c r="M77" s="806">
        <v>41991.9</v>
      </c>
      <c r="N77" s="435">
        <f aca="true" t="shared" si="1" ref="N77:N140">ROUND(21825.31*1*D77*I77*J77,1)</f>
        <v>32301.5</v>
      </c>
      <c r="O77" s="436"/>
      <c r="P77" s="436"/>
    </row>
    <row r="78" spans="1:16" ht="31.5">
      <c r="A78" s="798">
        <v>56</v>
      </c>
      <c r="B78" s="494" t="s">
        <v>2691</v>
      </c>
      <c r="C78" s="799" t="s">
        <v>398</v>
      </c>
      <c r="D78" s="494">
        <v>1.51</v>
      </c>
      <c r="E78" s="799" t="s">
        <v>397</v>
      </c>
      <c r="F78" s="799">
        <v>0.95</v>
      </c>
      <c r="G78" s="799">
        <v>1.1</v>
      </c>
      <c r="H78" s="799">
        <v>1.3</v>
      </c>
      <c r="I78" s="496">
        <v>1.4</v>
      </c>
      <c r="J78" s="494">
        <v>1</v>
      </c>
      <c r="K78" s="800">
        <v>43831.8</v>
      </c>
      <c r="L78" s="800">
        <v>50752.6</v>
      </c>
      <c r="M78" s="801">
        <v>59980.3</v>
      </c>
      <c r="N78" s="435">
        <f t="shared" si="1"/>
        <v>46138.7</v>
      </c>
      <c r="O78" s="436"/>
      <c r="P78" s="436"/>
    </row>
    <row r="79" spans="1:16" ht="31.5">
      <c r="A79" s="798">
        <v>57</v>
      </c>
      <c r="B79" s="494" t="s">
        <v>2692</v>
      </c>
      <c r="C79" s="799" t="s">
        <v>1172</v>
      </c>
      <c r="D79" s="494">
        <v>2.26</v>
      </c>
      <c r="E79" s="799" t="s">
        <v>397</v>
      </c>
      <c r="F79" s="799">
        <v>0.95</v>
      </c>
      <c r="G79" s="799">
        <v>1.1</v>
      </c>
      <c r="H79" s="799">
        <v>1.3</v>
      </c>
      <c r="I79" s="494">
        <v>1</v>
      </c>
      <c r="J79" s="494">
        <v>1</v>
      </c>
      <c r="K79" s="800">
        <v>46858.9</v>
      </c>
      <c r="L79" s="800">
        <v>54257.7</v>
      </c>
      <c r="M79" s="801">
        <v>64122.8</v>
      </c>
      <c r="N79" s="435">
        <f t="shared" si="1"/>
        <v>49325.2</v>
      </c>
      <c r="O79" s="436"/>
      <c r="P79" s="436"/>
    </row>
    <row r="80" spans="1:16" ht="31.5">
      <c r="A80" s="798">
        <v>58</v>
      </c>
      <c r="B80" s="494" t="s">
        <v>2693</v>
      </c>
      <c r="C80" s="799" t="s">
        <v>2015</v>
      </c>
      <c r="D80" s="494">
        <v>1.38</v>
      </c>
      <c r="E80" s="799" t="s">
        <v>397</v>
      </c>
      <c r="F80" s="799">
        <v>0.95</v>
      </c>
      <c r="G80" s="799">
        <v>1.1</v>
      </c>
      <c r="H80" s="799">
        <v>1.3</v>
      </c>
      <c r="I80" s="494">
        <v>1</v>
      </c>
      <c r="J80" s="494">
        <v>1</v>
      </c>
      <c r="K80" s="800">
        <v>28613</v>
      </c>
      <c r="L80" s="800">
        <v>33130.8</v>
      </c>
      <c r="M80" s="801">
        <v>39154.6</v>
      </c>
      <c r="N80" s="435">
        <f t="shared" si="1"/>
        <v>30118.9</v>
      </c>
      <c r="O80" s="436"/>
      <c r="P80" s="436"/>
    </row>
    <row r="81" spans="1:16" ht="31.5">
      <c r="A81" s="798">
        <v>59</v>
      </c>
      <c r="B81" s="494" t="s">
        <v>2694</v>
      </c>
      <c r="C81" s="799" t="s">
        <v>2016</v>
      </c>
      <c r="D81" s="494">
        <v>2.82</v>
      </c>
      <c r="E81" s="799" t="s">
        <v>397</v>
      </c>
      <c r="F81" s="799">
        <v>0.95</v>
      </c>
      <c r="G81" s="799">
        <v>1.1</v>
      </c>
      <c r="H81" s="799">
        <v>1.3</v>
      </c>
      <c r="I81" s="494">
        <v>1</v>
      </c>
      <c r="J81" s="494">
        <v>1</v>
      </c>
      <c r="K81" s="800">
        <v>58470</v>
      </c>
      <c r="L81" s="800">
        <v>67702.1</v>
      </c>
      <c r="M81" s="801">
        <v>80011.6</v>
      </c>
      <c r="N81" s="435">
        <f t="shared" si="1"/>
        <v>61547.4</v>
      </c>
      <c r="O81" s="436"/>
      <c r="P81" s="436"/>
    </row>
    <row r="82" spans="1:16" ht="31.5">
      <c r="A82" s="802">
        <v>12</v>
      </c>
      <c r="B82" s="803" t="s">
        <v>3025</v>
      </c>
      <c r="C82" s="804" t="s">
        <v>399</v>
      </c>
      <c r="D82" s="803">
        <v>0.65</v>
      </c>
      <c r="E82" s="804" t="s">
        <v>399</v>
      </c>
      <c r="F82" s="804">
        <v>0.95</v>
      </c>
      <c r="G82" s="804">
        <v>1.1</v>
      </c>
      <c r="H82" s="804">
        <v>1.3</v>
      </c>
      <c r="I82" s="803">
        <v>1</v>
      </c>
      <c r="J82" s="803">
        <v>1</v>
      </c>
      <c r="K82" s="805">
        <v>13477.1</v>
      </c>
      <c r="L82" s="805">
        <v>15605.1</v>
      </c>
      <c r="M82" s="806">
        <v>18442.4</v>
      </c>
      <c r="N82" s="435">
        <f t="shared" si="1"/>
        <v>14186.5</v>
      </c>
      <c r="O82" s="436"/>
      <c r="P82" s="436"/>
    </row>
    <row r="83" spans="1:16" ht="31.5">
      <c r="A83" s="798">
        <v>60</v>
      </c>
      <c r="B83" s="494" t="s">
        <v>2695</v>
      </c>
      <c r="C83" s="799" t="s">
        <v>504</v>
      </c>
      <c r="D83" s="494">
        <v>0.58</v>
      </c>
      <c r="E83" s="799" t="s">
        <v>399</v>
      </c>
      <c r="F83" s="799">
        <v>0.95</v>
      </c>
      <c r="G83" s="799">
        <v>1.1</v>
      </c>
      <c r="H83" s="799">
        <v>1.3</v>
      </c>
      <c r="I83" s="494">
        <v>1</v>
      </c>
      <c r="J83" s="494">
        <v>1</v>
      </c>
      <c r="K83" s="800">
        <v>12025.7</v>
      </c>
      <c r="L83" s="800">
        <v>13924.5</v>
      </c>
      <c r="M83" s="801">
        <v>16456.3</v>
      </c>
      <c r="N83" s="435">
        <f t="shared" si="1"/>
        <v>12658.7</v>
      </c>
      <c r="O83" s="436"/>
      <c r="P83" s="436"/>
    </row>
    <row r="84" spans="1:16" ht="31.5">
      <c r="A84" s="798">
        <v>61</v>
      </c>
      <c r="B84" s="494" t="s">
        <v>2696</v>
      </c>
      <c r="C84" s="799" t="s">
        <v>505</v>
      </c>
      <c r="D84" s="494">
        <v>0.62</v>
      </c>
      <c r="E84" s="799" t="s">
        <v>399</v>
      </c>
      <c r="F84" s="799">
        <v>0.95</v>
      </c>
      <c r="G84" s="799">
        <v>1.1</v>
      </c>
      <c r="H84" s="799">
        <v>1.3</v>
      </c>
      <c r="I84" s="494">
        <v>1.4</v>
      </c>
      <c r="J84" s="494">
        <v>1</v>
      </c>
      <c r="K84" s="800">
        <v>17997.2</v>
      </c>
      <c r="L84" s="800">
        <v>20838.8</v>
      </c>
      <c r="M84" s="801">
        <v>24627.7</v>
      </c>
      <c r="N84" s="435">
        <f t="shared" si="1"/>
        <v>18944.4</v>
      </c>
      <c r="O84" s="436"/>
      <c r="P84" s="436"/>
    </row>
    <row r="85" spans="1:16" ht="31.5">
      <c r="A85" s="798">
        <v>62</v>
      </c>
      <c r="B85" s="494" t="s">
        <v>2697</v>
      </c>
      <c r="C85" s="799" t="s">
        <v>1173</v>
      </c>
      <c r="D85" s="494">
        <v>1.4</v>
      </c>
      <c r="E85" s="799" t="s">
        <v>399</v>
      </c>
      <c r="F85" s="799">
        <v>0.95</v>
      </c>
      <c r="G85" s="799">
        <v>1.1</v>
      </c>
      <c r="H85" s="799">
        <v>1.3</v>
      </c>
      <c r="I85" s="494">
        <v>1</v>
      </c>
      <c r="J85" s="494">
        <v>1</v>
      </c>
      <c r="K85" s="800">
        <v>29027.7</v>
      </c>
      <c r="L85" s="800">
        <v>33611</v>
      </c>
      <c r="M85" s="801">
        <v>39722.1</v>
      </c>
      <c r="N85" s="435">
        <f t="shared" si="1"/>
        <v>30555.4</v>
      </c>
      <c r="O85" s="436"/>
      <c r="P85" s="436"/>
    </row>
    <row r="86" spans="1:16" ht="31.5">
      <c r="A86" s="798">
        <v>63</v>
      </c>
      <c r="B86" s="494" t="s">
        <v>2698</v>
      </c>
      <c r="C86" s="799" t="s">
        <v>506</v>
      </c>
      <c r="D86" s="494">
        <v>1.27</v>
      </c>
      <c r="E86" s="799" t="s">
        <v>399</v>
      </c>
      <c r="F86" s="799">
        <v>0.95</v>
      </c>
      <c r="G86" s="799">
        <v>1.1</v>
      </c>
      <c r="H86" s="799">
        <v>1.3</v>
      </c>
      <c r="I86" s="494">
        <v>1</v>
      </c>
      <c r="J86" s="494">
        <v>1</v>
      </c>
      <c r="K86" s="800">
        <v>26332.2</v>
      </c>
      <c r="L86" s="800">
        <v>30490</v>
      </c>
      <c r="M86" s="801">
        <v>36033.6</v>
      </c>
      <c r="N86" s="435">
        <f t="shared" si="1"/>
        <v>27718.1</v>
      </c>
      <c r="O86" s="436"/>
      <c r="P86" s="436"/>
    </row>
    <row r="87" spans="1:16" ht="31.5">
      <c r="A87" s="798">
        <v>64</v>
      </c>
      <c r="B87" s="494" t="s">
        <v>2699</v>
      </c>
      <c r="C87" s="799" t="s">
        <v>507</v>
      </c>
      <c r="D87" s="494">
        <v>3.12</v>
      </c>
      <c r="E87" s="799" t="s">
        <v>399</v>
      </c>
      <c r="F87" s="799">
        <v>0.95</v>
      </c>
      <c r="G87" s="799">
        <v>1.1</v>
      </c>
      <c r="H87" s="799">
        <v>1.3</v>
      </c>
      <c r="I87" s="494">
        <v>1</v>
      </c>
      <c r="J87" s="494">
        <v>1</v>
      </c>
      <c r="K87" s="800">
        <v>64690.2</v>
      </c>
      <c r="L87" s="800">
        <v>74904.5</v>
      </c>
      <c r="M87" s="801">
        <v>88523.5</v>
      </c>
      <c r="N87" s="435">
        <f t="shared" si="1"/>
        <v>68095</v>
      </c>
      <c r="O87" s="436"/>
      <c r="P87" s="436"/>
    </row>
    <row r="88" spans="1:16" ht="31.5">
      <c r="A88" s="798">
        <v>65</v>
      </c>
      <c r="B88" s="494" t="s">
        <v>2700</v>
      </c>
      <c r="C88" s="799" t="s">
        <v>508</v>
      </c>
      <c r="D88" s="494">
        <v>4.51</v>
      </c>
      <c r="E88" s="799" t="s">
        <v>399</v>
      </c>
      <c r="F88" s="799">
        <v>0.95</v>
      </c>
      <c r="G88" s="799">
        <v>1.1</v>
      </c>
      <c r="H88" s="799">
        <v>1.3</v>
      </c>
      <c r="I88" s="494">
        <v>1</v>
      </c>
      <c r="J88" s="494">
        <v>1</v>
      </c>
      <c r="K88" s="800">
        <v>93510.5</v>
      </c>
      <c r="L88" s="800">
        <v>108275.4</v>
      </c>
      <c r="M88" s="801">
        <v>127961.8</v>
      </c>
      <c r="N88" s="435">
        <f t="shared" si="1"/>
        <v>98432.1</v>
      </c>
      <c r="O88" s="436"/>
      <c r="P88" s="436"/>
    </row>
    <row r="89" spans="1:16" ht="31.5">
      <c r="A89" s="798">
        <v>66</v>
      </c>
      <c r="B89" s="494" t="s">
        <v>2701</v>
      </c>
      <c r="C89" s="799" t="s">
        <v>2017</v>
      </c>
      <c r="D89" s="494">
        <v>7.2</v>
      </c>
      <c r="E89" s="799" t="s">
        <v>399</v>
      </c>
      <c r="F89" s="799">
        <v>0.95</v>
      </c>
      <c r="G89" s="799">
        <v>1.1</v>
      </c>
      <c r="H89" s="799">
        <v>1.3</v>
      </c>
      <c r="I89" s="494">
        <v>1</v>
      </c>
      <c r="J89" s="494">
        <v>1</v>
      </c>
      <c r="K89" s="800">
        <v>149285.1</v>
      </c>
      <c r="L89" s="800">
        <v>172856.5</v>
      </c>
      <c r="M89" s="801">
        <v>204284.9</v>
      </c>
      <c r="N89" s="435">
        <f t="shared" si="1"/>
        <v>157142.2</v>
      </c>
      <c r="O89" s="436"/>
      <c r="P89" s="436"/>
    </row>
    <row r="90" spans="1:16" ht="31.5">
      <c r="A90" s="798">
        <v>67</v>
      </c>
      <c r="B90" s="494" t="s">
        <v>2702</v>
      </c>
      <c r="C90" s="799" t="s">
        <v>509</v>
      </c>
      <c r="D90" s="494">
        <v>1.18</v>
      </c>
      <c r="E90" s="799" t="s">
        <v>399</v>
      </c>
      <c r="F90" s="799">
        <v>0.95</v>
      </c>
      <c r="G90" s="799">
        <v>1.1</v>
      </c>
      <c r="H90" s="799">
        <v>1.3</v>
      </c>
      <c r="I90" s="494">
        <v>1.4</v>
      </c>
      <c r="J90" s="494">
        <v>1</v>
      </c>
      <c r="K90" s="800">
        <v>34252.6</v>
      </c>
      <c r="L90" s="800">
        <v>39661</v>
      </c>
      <c r="M90" s="801">
        <v>46872</v>
      </c>
      <c r="N90" s="435">
        <f t="shared" si="1"/>
        <v>36055.4</v>
      </c>
      <c r="O90" s="436"/>
      <c r="P90" s="436"/>
    </row>
    <row r="91" spans="1:16" ht="31.5">
      <c r="A91" s="798">
        <v>68</v>
      </c>
      <c r="B91" s="494" t="s">
        <v>2703</v>
      </c>
      <c r="C91" s="799" t="s">
        <v>510</v>
      </c>
      <c r="D91" s="494">
        <v>0.98</v>
      </c>
      <c r="E91" s="799" t="s">
        <v>399</v>
      </c>
      <c r="F91" s="799">
        <v>0.95</v>
      </c>
      <c r="G91" s="799">
        <v>1.1</v>
      </c>
      <c r="H91" s="799">
        <v>1.3</v>
      </c>
      <c r="I91" s="494">
        <v>1.4</v>
      </c>
      <c r="J91" s="494">
        <v>1</v>
      </c>
      <c r="K91" s="800">
        <v>28447.1</v>
      </c>
      <c r="L91" s="800">
        <v>32938.8</v>
      </c>
      <c r="M91" s="801">
        <v>38927.6</v>
      </c>
      <c r="N91" s="435">
        <f t="shared" si="1"/>
        <v>29944.3</v>
      </c>
      <c r="O91" s="436"/>
      <c r="P91" s="436"/>
    </row>
    <row r="92" spans="1:16" ht="31.5">
      <c r="A92" s="798">
        <v>69</v>
      </c>
      <c r="B92" s="494" t="s">
        <v>2704</v>
      </c>
      <c r="C92" s="799" t="s">
        <v>1473</v>
      </c>
      <c r="D92" s="494">
        <v>0.35</v>
      </c>
      <c r="E92" s="799" t="s">
        <v>399</v>
      </c>
      <c r="F92" s="799">
        <v>0.95</v>
      </c>
      <c r="G92" s="799">
        <v>1.1</v>
      </c>
      <c r="H92" s="799">
        <v>1.3</v>
      </c>
      <c r="I92" s="494">
        <v>1</v>
      </c>
      <c r="J92" s="494">
        <v>1</v>
      </c>
      <c r="K92" s="800">
        <v>7256.9</v>
      </c>
      <c r="L92" s="800">
        <v>8402.7</v>
      </c>
      <c r="M92" s="801">
        <v>9930.5</v>
      </c>
      <c r="N92" s="435">
        <f t="shared" si="1"/>
        <v>7638.9</v>
      </c>
      <c r="O92" s="436"/>
      <c r="P92" s="436"/>
    </row>
    <row r="93" spans="1:16" ht="31.5">
      <c r="A93" s="798">
        <v>70</v>
      </c>
      <c r="B93" s="494" t="s">
        <v>2705</v>
      </c>
      <c r="C93" s="799" t="s">
        <v>1175</v>
      </c>
      <c r="D93" s="494">
        <v>0.5</v>
      </c>
      <c r="E93" s="799" t="s">
        <v>399</v>
      </c>
      <c r="F93" s="799">
        <v>0.95</v>
      </c>
      <c r="G93" s="799">
        <v>1.1</v>
      </c>
      <c r="H93" s="799">
        <v>1.3</v>
      </c>
      <c r="I93" s="494">
        <v>1.4</v>
      </c>
      <c r="J93" s="494">
        <v>1</v>
      </c>
      <c r="K93" s="800">
        <v>14513.8</v>
      </c>
      <c r="L93" s="800">
        <v>16805.5</v>
      </c>
      <c r="M93" s="801">
        <v>19861</v>
      </c>
      <c r="N93" s="435">
        <f t="shared" si="1"/>
        <v>15277.7</v>
      </c>
      <c r="O93" s="436"/>
      <c r="P93" s="436"/>
    </row>
    <row r="94" spans="1:16" ht="31.5">
      <c r="A94" s="798">
        <v>71</v>
      </c>
      <c r="B94" s="494" t="s">
        <v>2706</v>
      </c>
      <c r="C94" s="799" t="s">
        <v>2018</v>
      </c>
      <c r="D94" s="494">
        <v>1</v>
      </c>
      <c r="E94" s="799" t="s">
        <v>399</v>
      </c>
      <c r="F94" s="799">
        <v>0.95</v>
      </c>
      <c r="G94" s="799">
        <v>1.1</v>
      </c>
      <c r="H94" s="799">
        <v>1.3</v>
      </c>
      <c r="I94" s="494">
        <v>1</v>
      </c>
      <c r="J94" s="494">
        <v>1</v>
      </c>
      <c r="K94" s="800">
        <v>20734</v>
      </c>
      <c r="L94" s="800">
        <v>24007.8</v>
      </c>
      <c r="M94" s="801">
        <v>28372.9</v>
      </c>
      <c r="N94" s="435">
        <f t="shared" si="1"/>
        <v>21825.3</v>
      </c>
      <c r="O94" s="436"/>
      <c r="P94" s="436"/>
    </row>
    <row r="95" spans="1:16" ht="31.5">
      <c r="A95" s="798">
        <v>72</v>
      </c>
      <c r="B95" s="494" t="s">
        <v>2707</v>
      </c>
      <c r="C95" s="799" t="s">
        <v>2708</v>
      </c>
      <c r="D95" s="494">
        <v>4.4</v>
      </c>
      <c r="E95" s="799" t="s">
        <v>399</v>
      </c>
      <c r="F95" s="799">
        <v>0.95</v>
      </c>
      <c r="G95" s="799">
        <v>1.1</v>
      </c>
      <c r="H95" s="799">
        <v>1.3</v>
      </c>
      <c r="I95" s="494">
        <v>1</v>
      </c>
      <c r="J95" s="494">
        <v>1</v>
      </c>
      <c r="K95" s="800">
        <v>91229.8</v>
      </c>
      <c r="L95" s="800">
        <v>105634.5</v>
      </c>
      <c r="M95" s="801">
        <v>124840.8</v>
      </c>
      <c r="N95" s="435">
        <f t="shared" si="1"/>
        <v>96031.4</v>
      </c>
      <c r="O95" s="436"/>
      <c r="P95" s="436"/>
    </row>
    <row r="96" spans="1:16" ht="31.5">
      <c r="A96" s="798">
        <v>73</v>
      </c>
      <c r="B96" s="494" t="s">
        <v>2709</v>
      </c>
      <c r="C96" s="799" t="s">
        <v>1468</v>
      </c>
      <c r="D96" s="494">
        <v>2.3</v>
      </c>
      <c r="E96" s="799" t="s">
        <v>399</v>
      </c>
      <c r="F96" s="799">
        <v>0.95</v>
      </c>
      <c r="G96" s="799">
        <v>1.1</v>
      </c>
      <c r="H96" s="799">
        <v>1.3</v>
      </c>
      <c r="I96" s="494">
        <v>1</v>
      </c>
      <c r="J96" s="494">
        <v>1</v>
      </c>
      <c r="K96" s="800">
        <v>47688.3</v>
      </c>
      <c r="L96" s="800">
        <v>55218</v>
      </c>
      <c r="M96" s="801">
        <v>65257.7</v>
      </c>
      <c r="N96" s="435">
        <f t="shared" si="1"/>
        <v>50198.2</v>
      </c>
      <c r="O96" s="436"/>
      <c r="P96" s="436"/>
    </row>
    <row r="97" spans="1:16" ht="15.75">
      <c r="A97" s="802">
        <v>13</v>
      </c>
      <c r="B97" s="803" t="s">
        <v>3024</v>
      </c>
      <c r="C97" s="804" t="s">
        <v>298</v>
      </c>
      <c r="D97" s="803">
        <v>1.49</v>
      </c>
      <c r="E97" s="804" t="s">
        <v>298</v>
      </c>
      <c r="F97" s="804">
        <v>0.95</v>
      </c>
      <c r="G97" s="804">
        <v>1.1</v>
      </c>
      <c r="H97" s="804">
        <v>1.3</v>
      </c>
      <c r="I97" s="803">
        <v>1</v>
      </c>
      <c r="J97" s="803">
        <v>1</v>
      </c>
      <c r="K97" s="805">
        <v>30893.7</v>
      </c>
      <c r="L97" s="805">
        <v>35771.7</v>
      </c>
      <c r="M97" s="806">
        <v>42275.6</v>
      </c>
      <c r="N97" s="435">
        <f t="shared" si="1"/>
        <v>32519.7</v>
      </c>
      <c r="O97" s="436"/>
      <c r="P97" s="436"/>
    </row>
    <row r="98" spans="1:16" ht="15.75">
      <c r="A98" s="798">
        <v>74</v>
      </c>
      <c r="B98" s="494" t="s">
        <v>2710</v>
      </c>
      <c r="C98" s="799" t="s">
        <v>2019</v>
      </c>
      <c r="D98" s="494">
        <v>1.42</v>
      </c>
      <c r="E98" s="799" t="s">
        <v>298</v>
      </c>
      <c r="F98" s="799">
        <v>0.95</v>
      </c>
      <c r="G98" s="799">
        <v>1.1</v>
      </c>
      <c r="H98" s="799">
        <v>1.3</v>
      </c>
      <c r="I98" s="494">
        <v>1</v>
      </c>
      <c r="J98" s="496">
        <v>0.8</v>
      </c>
      <c r="K98" s="800">
        <v>23553.9</v>
      </c>
      <c r="L98" s="800">
        <v>27272.9</v>
      </c>
      <c r="M98" s="801">
        <v>32231.6</v>
      </c>
      <c r="N98" s="435">
        <f t="shared" si="1"/>
        <v>24793.6</v>
      </c>
      <c r="O98" s="436"/>
      <c r="P98" s="436"/>
    </row>
    <row r="99" spans="1:16" ht="15.75">
      <c r="A99" s="798">
        <v>75</v>
      </c>
      <c r="B99" s="494" t="s">
        <v>2711</v>
      </c>
      <c r="C99" s="799" t="s">
        <v>2020</v>
      </c>
      <c r="D99" s="494">
        <v>2.81</v>
      </c>
      <c r="E99" s="799" t="s">
        <v>298</v>
      </c>
      <c r="F99" s="799">
        <v>0.95</v>
      </c>
      <c r="G99" s="799">
        <v>1.1</v>
      </c>
      <c r="H99" s="799">
        <v>1.3</v>
      </c>
      <c r="I99" s="494">
        <v>1.4</v>
      </c>
      <c r="J99" s="496">
        <v>1</v>
      </c>
      <c r="K99" s="800">
        <v>81567.7</v>
      </c>
      <c r="L99" s="800">
        <v>94446.8</v>
      </c>
      <c r="M99" s="801">
        <v>111619</v>
      </c>
      <c r="N99" s="435">
        <f t="shared" si="1"/>
        <v>85860.8</v>
      </c>
      <c r="O99" s="436"/>
      <c r="P99" s="436"/>
    </row>
    <row r="100" spans="1:16" ht="15.75">
      <c r="A100" s="798">
        <v>76</v>
      </c>
      <c r="B100" s="494" t="s">
        <v>2712</v>
      </c>
      <c r="C100" s="799" t="s">
        <v>2021</v>
      </c>
      <c r="D100" s="494">
        <v>3.48</v>
      </c>
      <c r="E100" s="799" t="s">
        <v>298</v>
      </c>
      <c r="F100" s="799">
        <v>0.95</v>
      </c>
      <c r="G100" s="799">
        <v>1.1</v>
      </c>
      <c r="H100" s="799">
        <v>1.3</v>
      </c>
      <c r="I100" s="494">
        <v>1</v>
      </c>
      <c r="J100" s="496">
        <v>1</v>
      </c>
      <c r="K100" s="800">
        <v>72154.5</v>
      </c>
      <c r="L100" s="800">
        <v>83547.3</v>
      </c>
      <c r="M100" s="801">
        <v>98737.7</v>
      </c>
      <c r="N100" s="435">
        <f t="shared" si="1"/>
        <v>75952.1</v>
      </c>
      <c r="O100" s="436"/>
      <c r="P100" s="436"/>
    </row>
    <row r="101" spans="1:16" ht="15.75">
      <c r="A101" s="798">
        <v>77</v>
      </c>
      <c r="B101" s="494" t="s">
        <v>2713</v>
      </c>
      <c r="C101" s="799" t="s">
        <v>2022</v>
      </c>
      <c r="D101" s="494">
        <v>1.12</v>
      </c>
      <c r="E101" s="799" t="s">
        <v>298</v>
      </c>
      <c r="F101" s="799">
        <v>0.95</v>
      </c>
      <c r="G101" s="799">
        <v>1.1</v>
      </c>
      <c r="H101" s="799">
        <v>1.3</v>
      </c>
      <c r="I101" s="494">
        <v>1</v>
      </c>
      <c r="J101" s="496">
        <v>0.9</v>
      </c>
      <c r="K101" s="800">
        <v>20899.9</v>
      </c>
      <c r="L101" s="800">
        <v>24199.9</v>
      </c>
      <c r="M101" s="801">
        <v>28599.9</v>
      </c>
      <c r="N101" s="435">
        <f t="shared" si="1"/>
        <v>21999.9</v>
      </c>
      <c r="O101" s="436"/>
      <c r="P101" s="436"/>
    </row>
    <row r="102" spans="1:16" ht="15.75">
      <c r="A102" s="798">
        <v>78</v>
      </c>
      <c r="B102" s="494" t="s">
        <v>2714</v>
      </c>
      <c r="C102" s="799" t="s">
        <v>2023</v>
      </c>
      <c r="D102" s="494">
        <v>2.01</v>
      </c>
      <c r="E102" s="799" t="s">
        <v>298</v>
      </c>
      <c r="F102" s="799">
        <v>0.95</v>
      </c>
      <c r="G102" s="799">
        <v>1.1</v>
      </c>
      <c r="H102" s="799">
        <v>1.3</v>
      </c>
      <c r="I102" s="494">
        <v>1.4</v>
      </c>
      <c r="J102" s="496">
        <v>1</v>
      </c>
      <c r="K102" s="800">
        <v>58345.6</v>
      </c>
      <c r="L102" s="800">
        <v>67558.1</v>
      </c>
      <c r="M102" s="801">
        <v>79841.3</v>
      </c>
      <c r="N102" s="435">
        <f t="shared" si="1"/>
        <v>61416.4</v>
      </c>
      <c r="O102" s="436"/>
      <c r="P102" s="436"/>
    </row>
    <row r="103" spans="1:16" ht="15.75">
      <c r="A103" s="798">
        <v>79</v>
      </c>
      <c r="B103" s="494" t="s">
        <v>2715</v>
      </c>
      <c r="C103" s="799" t="s">
        <v>2024</v>
      </c>
      <c r="D103" s="494">
        <v>1.42</v>
      </c>
      <c r="E103" s="799" t="s">
        <v>298</v>
      </c>
      <c r="F103" s="799">
        <v>0.95</v>
      </c>
      <c r="G103" s="799">
        <v>1.1</v>
      </c>
      <c r="H103" s="799">
        <v>1.3</v>
      </c>
      <c r="I103" s="494">
        <v>1</v>
      </c>
      <c r="J103" s="494">
        <v>1</v>
      </c>
      <c r="K103" s="800">
        <v>29442.3</v>
      </c>
      <c r="L103" s="800">
        <v>34091.1</v>
      </c>
      <c r="M103" s="801">
        <v>40289.5</v>
      </c>
      <c r="N103" s="435">
        <f t="shared" si="1"/>
        <v>30991.9</v>
      </c>
      <c r="O103" s="436"/>
      <c r="P103" s="436"/>
    </row>
    <row r="104" spans="1:16" ht="15.75">
      <c r="A104" s="798">
        <v>80</v>
      </c>
      <c r="B104" s="494" t="s">
        <v>2716</v>
      </c>
      <c r="C104" s="799" t="s">
        <v>2025</v>
      </c>
      <c r="D104" s="494">
        <v>2.38</v>
      </c>
      <c r="E104" s="799" t="s">
        <v>298</v>
      </c>
      <c r="F104" s="799">
        <v>0.95</v>
      </c>
      <c r="G104" s="799">
        <v>1.1</v>
      </c>
      <c r="H104" s="799">
        <v>1.3</v>
      </c>
      <c r="I104" s="494">
        <v>1</v>
      </c>
      <c r="J104" s="494">
        <v>1</v>
      </c>
      <c r="K104" s="800">
        <v>49347</v>
      </c>
      <c r="L104" s="800">
        <v>57138.7</v>
      </c>
      <c r="M104" s="801">
        <v>67527.5</v>
      </c>
      <c r="N104" s="435">
        <f t="shared" si="1"/>
        <v>51944.2</v>
      </c>
      <c r="O104" s="436"/>
      <c r="P104" s="436"/>
    </row>
    <row r="105" spans="1:16" ht="15.75">
      <c r="A105" s="802">
        <v>14</v>
      </c>
      <c r="B105" s="803" t="s">
        <v>3023</v>
      </c>
      <c r="C105" s="804" t="s">
        <v>260</v>
      </c>
      <c r="D105" s="803">
        <v>1.36</v>
      </c>
      <c r="E105" s="804" t="s">
        <v>260</v>
      </c>
      <c r="F105" s="804">
        <v>0.95</v>
      </c>
      <c r="G105" s="804">
        <v>1.1</v>
      </c>
      <c r="H105" s="804">
        <v>1.3</v>
      </c>
      <c r="I105" s="803">
        <v>1</v>
      </c>
      <c r="J105" s="803">
        <v>1</v>
      </c>
      <c r="K105" s="805">
        <v>28198.3</v>
      </c>
      <c r="L105" s="805">
        <v>32650.7</v>
      </c>
      <c r="M105" s="806">
        <v>38587.1</v>
      </c>
      <c r="N105" s="435">
        <f t="shared" si="1"/>
        <v>29682.4</v>
      </c>
      <c r="O105" s="436"/>
      <c r="P105" s="436"/>
    </row>
    <row r="106" spans="1:16" ht="15.75">
      <c r="A106" s="798">
        <v>81</v>
      </c>
      <c r="B106" s="494" t="s">
        <v>2717</v>
      </c>
      <c r="C106" s="799" t="s">
        <v>1176</v>
      </c>
      <c r="D106" s="494">
        <v>0.84</v>
      </c>
      <c r="E106" s="799" t="s">
        <v>260</v>
      </c>
      <c r="F106" s="799">
        <v>0.95</v>
      </c>
      <c r="G106" s="799">
        <v>1.1</v>
      </c>
      <c r="H106" s="799">
        <v>1.3</v>
      </c>
      <c r="I106" s="496">
        <v>1.3</v>
      </c>
      <c r="J106" s="494">
        <v>1</v>
      </c>
      <c r="K106" s="800">
        <v>22641.6</v>
      </c>
      <c r="L106" s="800">
        <v>26216.6</v>
      </c>
      <c r="M106" s="801">
        <v>30983.2</v>
      </c>
      <c r="N106" s="435">
        <f t="shared" si="1"/>
        <v>23833.2</v>
      </c>
      <c r="O106" s="436"/>
      <c r="P106" s="436"/>
    </row>
    <row r="107" spans="1:16" ht="15.75">
      <c r="A107" s="798">
        <v>82</v>
      </c>
      <c r="B107" s="494" t="s">
        <v>2718</v>
      </c>
      <c r="C107" s="799" t="s">
        <v>1177</v>
      </c>
      <c r="D107" s="494">
        <v>1.74</v>
      </c>
      <c r="E107" s="799" t="s">
        <v>260</v>
      </c>
      <c r="F107" s="799">
        <v>0.95</v>
      </c>
      <c r="G107" s="799">
        <v>1.1</v>
      </c>
      <c r="H107" s="799">
        <v>1.3</v>
      </c>
      <c r="I107" s="494">
        <v>1</v>
      </c>
      <c r="J107" s="494">
        <v>1</v>
      </c>
      <c r="K107" s="800">
        <v>36077.2</v>
      </c>
      <c r="L107" s="800">
        <v>41773.6</v>
      </c>
      <c r="M107" s="801">
        <v>49368.9</v>
      </c>
      <c r="N107" s="435">
        <f t="shared" si="1"/>
        <v>37976</v>
      </c>
      <c r="O107" s="436"/>
      <c r="P107" s="436"/>
    </row>
    <row r="108" spans="1:16" ht="15.75">
      <c r="A108" s="798">
        <v>83</v>
      </c>
      <c r="B108" s="494" t="s">
        <v>2719</v>
      </c>
      <c r="C108" s="799" t="s">
        <v>1178</v>
      </c>
      <c r="D108" s="494">
        <v>2.49</v>
      </c>
      <c r="E108" s="799" t="s">
        <v>260</v>
      </c>
      <c r="F108" s="799">
        <v>0.95</v>
      </c>
      <c r="G108" s="799">
        <v>1.1</v>
      </c>
      <c r="H108" s="799">
        <v>1.3</v>
      </c>
      <c r="I108" s="494">
        <v>1</v>
      </c>
      <c r="J108" s="494">
        <v>1</v>
      </c>
      <c r="K108" s="800">
        <v>51627.8</v>
      </c>
      <c r="L108" s="800">
        <v>59779.5</v>
      </c>
      <c r="M108" s="801">
        <v>70648.5</v>
      </c>
      <c r="N108" s="435">
        <f t="shared" si="1"/>
        <v>54345</v>
      </c>
      <c r="O108" s="436"/>
      <c r="P108" s="436"/>
    </row>
    <row r="109" spans="1:16" ht="15.75">
      <c r="A109" s="802">
        <v>15</v>
      </c>
      <c r="B109" s="803" t="s">
        <v>3022</v>
      </c>
      <c r="C109" s="804" t="s">
        <v>299</v>
      </c>
      <c r="D109" s="803">
        <v>1.12</v>
      </c>
      <c r="E109" s="804" t="s">
        <v>299</v>
      </c>
      <c r="F109" s="804">
        <v>0.95</v>
      </c>
      <c r="G109" s="804">
        <v>1.1</v>
      </c>
      <c r="H109" s="804">
        <v>1.3</v>
      </c>
      <c r="I109" s="803">
        <v>1</v>
      </c>
      <c r="J109" s="803">
        <v>1</v>
      </c>
      <c r="K109" s="805">
        <v>23222.1</v>
      </c>
      <c r="L109" s="805">
        <v>26888.8</v>
      </c>
      <c r="M109" s="806">
        <v>31777.7</v>
      </c>
      <c r="N109" s="435">
        <f t="shared" si="1"/>
        <v>24444.3</v>
      </c>
      <c r="O109" s="436"/>
      <c r="P109" s="436"/>
    </row>
    <row r="110" spans="1:16" ht="15.75">
      <c r="A110" s="798">
        <v>84</v>
      </c>
      <c r="B110" s="494" t="s">
        <v>2720</v>
      </c>
      <c r="C110" s="799" t="s">
        <v>511</v>
      </c>
      <c r="D110" s="494">
        <v>0.98</v>
      </c>
      <c r="E110" s="799" t="s">
        <v>299</v>
      </c>
      <c r="F110" s="799">
        <v>0.95</v>
      </c>
      <c r="G110" s="799">
        <v>1.1</v>
      </c>
      <c r="H110" s="799">
        <v>1.3</v>
      </c>
      <c r="I110" s="494">
        <v>1.4</v>
      </c>
      <c r="J110" s="494">
        <v>1</v>
      </c>
      <c r="K110" s="800">
        <v>28447.1</v>
      </c>
      <c r="L110" s="800">
        <v>32938.8</v>
      </c>
      <c r="M110" s="801">
        <v>38927.6</v>
      </c>
      <c r="N110" s="435">
        <f t="shared" si="1"/>
        <v>29944.3</v>
      </c>
      <c r="O110" s="436"/>
      <c r="P110" s="436"/>
    </row>
    <row r="111" spans="1:16" ht="15.75">
      <c r="A111" s="798">
        <v>85</v>
      </c>
      <c r="B111" s="494" t="s">
        <v>2721</v>
      </c>
      <c r="C111" s="799" t="s">
        <v>512</v>
      </c>
      <c r="D111" s="494">
        <v>1.55</v>
      </c>
      <c r="E111" s="799" t="s">
        <v>299</v>
      </c>
      <c r="F111" s="799">
        <v>0.95</v>
      </c>
      <c r="G111" s="799">
        <v>1.1</v>
      </c>
      <c r="H111" s="799">
        <v>1.3</v>
      </c>
      <c r="I111" s="494">
        <v>1</v>
      </c>
      <c r="J111" s="494">
        <v>1</v>
      </c>
      <c r="K111" s="800">
        <v>32137.8</v>
      </c>
      <c r="L111" s="800">
        <v>37212.2</v>
      </c>
      <c r="M111" s="801">
        <v>43978</v>
      </c>
      <c r="N111" s="435">
        <f t="shared" si="1"/>
        <v>33829.2</v>
      </c>
      <c r="O111" s="436"/>
      <c r="P111" s="436"/>
    </row>
    <row r="112" spans="1:16" ht="15.75">
      <c r="A112" s="798">
        <v>86</v>
      </c>
      <c r="B112" s="494" t="s">
        <v>2722</v>
      </c>
      <c r="C112" s="799" t="s">
        <v>1179</v>
      </c>
      <c r="D112" s="494">
        <v>0.84</v>
      </c>
      <c r="E112" s="799" t="s">
        <v>299</v>
      </c>
      <c r="F112" s="799">
        <v>0.95</v>
      </c>
      <c r="G112" s="799">
        <v>1.1</v>
      </c>
      <c r="H112" s="799">
        <v>1.3</v>
      </c>
      <c r="I112" s="494">
        <v>1.4</v>
      </c>
      <c r="J112" s="494">
        <v>1</v>
      </c>
      <c r="K112" s="800">
        <v>24383.2</v>
      </c>
      <c r="L112" s="800">
        <v>28233.2</v>
      </c>
      <c r="M112" s="801">
        <v>33366.5</v>
      </c>
      <c r="N112" s="435">
        <f t="shared" si="1"/>
        <v>25666.6</v>
      </c>
      <c r="O112" s="436"/>
      <c r="P112" s="436"/>
    </row>
    <row r="113" spans="1:16" ht="15.75">
      <c r="A113" s="798">
        <v>87</v>
      </c>
      <c r="B113" s="494" t="s">
        <v>2723</v>
      </c>
      <c r="C113" s="799" t="s">
        <v>1180</v>
      </c>
      <c r="D113" s="494">
        <v>1.33</v>
      </c>
      <c r="E113" s="799" t="s">
        <v>299</v>
      </c>
      <c r="F113" s="799">
        <v>0.95</v>
      </c>
      <c r="G113" s="799">
        <v>1.1</v>
      </c>
      <c r="H113" s="799">
        <v>1.3</v>
      </c>
      <c r="I113" s="494">
        <v>1</v>
      </c>
      <c r="J113" s="494">
        <v>1</v>
      </c>
      <c r="K113" s="800">
        <v>27576.3</v>
      </c>
      <c r="L113" s="800">
        <v>31930.4</v>
      </c>
      <c r="M113" s="801">
        <v>37736</v>
      </c>
      <c r="N113" s="435">
        <f t="shared" si="1"/>
        <v>29027.7</v>
      </c>
      <c r="O113" s="436"/>
      <c r="P113" s="436"/>
    </row>
    <row r="114" spans="1:16" ht="15.75">
      <c r="A114" s="798">
        <v>88</v>
      </c>
      <c r="B114" s="494" t="s">
        <v>2724</v>
      </c>
      <c r="C114" s="799" t="s">
        <v>2026</v>
      </c>
      <c r="D114" s="494">
        <v>0.96</v>
      </c>
      <c r="E114" s="799" t="s">
        <v>299</v>
      </c>
      <c r="F114" s="799">
        <v>0.95</v>
      </c>
      <c r="G114" s="799">
        <v>1.1</v>
      </c>
      <c r="H114" s="799">
        <v>1.3</v>
      </c>
      <c r="I114" s="494">
        <v>1</v>
      </c>
      <c r="J114" s="494">
        <v>1</v>
      </c>
      <c r="K114" s="800">
        <v>19904.7</v>
      </c>
      <c r="L114" s="800">
        <v>23047.5</v>
      </c>
      <c r="M114" s="801">
        <v>27238</v>
      </c>
      <c r="N114" s="435">
        <f t="shared" si="1"/>
        <v>20952.3</v>
      </c>
      <c r="O114" s="436"/>
      <c r="P114" s="436"/>
    </row>
    <row r="115" spans="1:16" ht="15.75">
      <c r="A115" s="798">
        <v>89</v>
      </c>
      <c r="B115" s="494" t="s">
        <v>2725</v>
      </c>
      <c r="C115" s="799" t="s">
        <v>2027</v>
      </c>
      <c r="D115" s="494">
        <v>2.01</v>
      </c>
      <c r="E115" s="799" t="s">
        <v>299</v>
      </c>
      <c r="F115" s="799">
        <v>0.95</v>
      </c>
      <c r="G115" s="799">
        <v>1.1</v>
      </c>
      <c r="H115" s="799">
        <v>1.3</v>
      </c>
      <c r="I115" s="494">
        <v>1</v>
      </c>
      <c r="J115" s="494">
        <v>1</v>
      </c>
      <c r="K115" s="800">
        <v>41675.4</v>
      </c>
      <c r="L115" s="800">
        <v>48255.8</v>
      </c>
      <c r="M115" s="801">
        <v>57029.5</v>
      </c>
      <c r="N115" s="435">
        <f t="shared" si="1"/>
        <v>43868.9</v>
      </c>
      <c r="O115" s="436"/>
      <c r="P115" s="436"/>
    </row>
    <row r="116" spans="1:16" ht="15.75">
      <c r="A116" s="798">
        <v>90</v>
      </c>
      <c r="B116" s="494" t="s">
        <v>2726</v>
      </c>
      <c r="C116" s="799" t="s">
        <v>270</v>
      </c>
      <c r="D116" s="494">
        <v>1.02</v>
      </c>
      <c r="E116" s="799" t="s">
        <v>299</v>
      </c>
      <c r="F116" s="799">
        <v>0.95</v>
      </c>
      <c r="G116" s="799">
        <v>1.1</v>
      </c>
      <c r="H116" s="799">
        <v>1.3</v>
      </c>
      <c r="I116" s="494">
        <v>1</v>
      </c>
      <c r="J116" s="496">
        <v>1</v>
      </c>
      <c r="K116" s="800">
        <v>21148.7</v>
      </c>
      <c r="L116" s="800">
        <v>24488</v>
      </c>
      <c r="M116" s="801">
        <v>28940.4</v>
      </c>
      <c r="N116" s="435">
        <f t="shared" si="1"/>
        <v>22261.8</v>
      </c>
      <c r="O116" s="436"/>
      <c r="P116" s="436"/>
    </row>
    <row r="117" spans="1:16" ht="15.75">
      <c r="A117" s="798">
        <v>91</v>
      </c>
      <c r="B117" s="494" t="s">
        <v>2727</v>
      </c>
      <c r="C117" s="799" t="s">
        <v>2728</v>
      </c>
      <c r="D117" s="494">
        <v>1.61</v>
      </c>
      <c r="E117" s="799" t="s">
        <v>299</v>
      </c>
      <c r="F117" s="799">
        <v>1</v>
      </c>
      <c r="G117" s="799">
        <v>1</v>
      </c>
      <c r="H117" s="799">
        <v>1</v>
      </c>
      <c r="I117" s="494">
        <v>1</v>
      </c>
      <c r="J117" s="496">
        <v>1</v>
      </c>
      <c r="K117" s="800">
        <v>35138.7</v>
      </c>
      <c r="L117" s="800">
        <v>35138.7</v>
      </c>
      <c r="M117" s="801">
        <v>35138.7</v>
      </c>
      <c r="N117" s="435">
        <f t="shared" si="1"/>
        <v>35138.7</v>
      </c>
      <c r="O117" s="436"/>
      <c r="P117" s="436"/>
    </row>
    <row r="118" spans="1:16" ht="15.75">
      <c r="A118" s="798">
        <v>92</v>
      </c>
      <c r="B118" s="494" t="s">
        <v>2729</v>
      </c>
      <c r="C118" s="799" t="s">
        <v>2476</v>
      </c>
      <c r="D118" s="494">
        <v>2.05</v>
      </c>
      <c r="E118" s="799" t="s">
        <v>299</v>
      </c>
      <c r="F118" s="799">
        <v>1</v>
      </c>
      <c r="G118" s="799">
        <v>1</v>
      </c>
      <c r="H118" s="799">
        <v>1</v>
      </c>
      <c r="I118" s="494">
        <v>1</v>
      </c>
      <c r="J118" s="496">
        <v>0.9</v>
      </c>
      <c r="K118" s="800">
        <v>40267.7</v>
      </c>
      <c r="L118" s="800">
        <v>40267.7</v>
      </c>
      <c r="M118" s="801">
        <v>40267.7</v>
      </c>
      <c r="N118" s="435">
        <f t="shared" si="1"/>
        <v>40267.7</v>
      </c>
      <c r="O118" s="436"/>
      <c r="P118" s="436"/>
    </row>
    <row r="119" spans="1:16" ht="15.75">
      <c r="A119" s="798">
        <v>93</v>
      </c>
      <c r="B119" s="494" t="s">
        <v>2730</v>
      </c>
      <c r="C119" s="799" t="s">
        <v>1181</v>
      </c>
      <c r="D119" s="494">
        <v>0.74</v>
      </c>
      <c r="E119" s="799" t="s">
        <v>299</v>
      </c>
      <c r="F119" s="799">
        <v>0.95</v>
      </c>
      <c r="G119" s="799">
        <v>1.1</v>
      </c>
      <c r="H119" s="799">
        <v>1.3</v>
      </c>
      <c r="I119" s="494">
        <v>1</v>
      </c>
      <c r="J119" s="496">
        <v>0.9</v>
      </c>
      <c r="K119" s="800">
        <v>13808.9</v>
      </c>
      <c r="L119" s="800">
        <v>15989.2</v>
      </c>
      <c r="M119" s="801">
        <v>18896.4</v>
      </c>
      <c r="N119" s="435">
        <f t="shared" si="1"/>
        <v>14535.7</v>
      </c>
      <c r="O119" s="436"/>
      <c r="P119" s="436"/>
    </row>
    <row r="120" spans="1:16" ht="15.75">
      <c r="A120" s="798">
        <v>94</v>
      </c>
      <c r="B120" s="494" t="s">
        <v>2731</v>
      </c>
      <c r="C120" s="799" t="s">
        <v>1182</v>
      </c>
      <c r="D120" s="494">
        <v>0.99</v>
      </c>
      <c r="E120" s="799" t="s">
        <v>299</v>
      </c>
      <c r="F120" s="799">
        <v>0.95</v>
      </c>
      <c r="G120" s="799">
        <v>1.1</v>
      </c>
      <c r="H120" s="799">
        <v>1.3</v>
      </c>
      <c r="I120" s="494">
        <v>1</v>
      </c>
      <c r="J120" s="496">
        <v>1</v>
      </c>
      <c r="K120" s="800">
        <v>20526.7</v>
      </c>
      <c r="L120" s="800">
        <v>23767.8</v>
      </c>
      <c r="M120" s="801">
        <v>28089.2</v>
      </c>
      <c r="N120" s="435">
        <f t="shared" si="1"/>
        <v>21607.1</v>
      </c>
      <c r="O120" s="436"/>
      <c r="P120" s="436"/>
    </row>
    <row r="121" spans="1:16" ht="15.75">
      <c r="A121" s="798">
        <v>95</v>
      </c>
      <c r="B121" s="494" t="s">
        <v>2732</v>
      </c>
      <c r="C121" s="799" t="s">
        <v>513</v>
      </c>
      <c r="D121" s="494">
        <v>1.15</v>
      </c>
      <c r="E121" s="799" t="s">
        <v>299</v>
      </c>
      <c r="F121" s="799">
        <v>0.95</v>
      </c>
      <c r="G121" s="799">
        <v>1.1</v>
      </c>
      <c r="H121" s="799">
        <v>1.3</v>
      </c>
      <c r="I121" s="494">
        <v>1</v>
      </c>
      <c r="J121" s="496">
        <v>1</v>
      </c>
      <c r="K121" s="800">
        <v>23844.2</v>
      </c>
      <c r="L121" s="800">
        <v>27609</v>
      </c>
      <c r="M121" s="801">
        <v>32628.8</v>
      </c>
      <c r="N121" s="435">
        <f t="shared" si="1"/>
        <v>25099.1</v>
      </c>
      <c r="O121" s="436"/>
      <c r="P121" s="436"/>
    </row>
    <row r="122" spans="1:16" ht="15.75">
      <c r="A122" s="798">
        <v>96</v>
      </c>
      <c r="B122" s="494" t="s">
        <v>2733</v>
      </c>
      <c r="C122" s="799" t="s">
        <v>514</v>
      </c>
      <c r="D122" s="494">
        <v>2.82</v>
      </c>
      <c r="E122" s="799" t="s">
        <v>299</v>
      </c>
      <c r="F122" s="799">
        <v>0.95</v>
      </c>
      <c r="G122" s="799">
        <v>1.1</v>
      </c>
      <c r="H122" s="799">
        <v>1.3</v>
      </c>
      <c r="I122" s="494">
        <v>1</v>
      </c>
      <c r="J122" s="496">
        <v>0.9</v>
      </c>
      <c r="K122" s="800">
        <v>52623</v>
      </c>
      <c r="L122" s="800">
        <v>60931.9</v>
      </c>
      <c r="M122" s="801">
        <v>72010.4</v>
      </c>
      <c r="N122" s="435">
        <f t="shared" si="1"/>
        <v>55392.6</v>
      </c>
      <c r="O122" s="436"/>
      <c r="P122" s="436"/>
    </row>
    <row r="123" spans="1:16" ht="15.75">
      <c r="A123" s="798">
        <v>97</v>
      </c>
      <c r="B123" s="494" t="s">
        <v>2734</v>
      </c>
      <c r="C123" s="799" t="s">
        <v>2028</v>
      </c>
      <c r="D123" s="494">
        <v>2.52</v>
      </c>
      <c r="E123" s="799" t="s">
        <v>299</v>
      </c>
      <c r="F123" s="799">
        <v>0.95</v>
      </c>
      <c r="G123" s="799">
        <v>1.1</v>
      </c>
      <c r="H123" s="799">
        <v>1.3</v>
      </c>
      <c r="I123" s="494">
        <v>1.4</v>
      </c>
      <c r="J123" s="496">
        <v>1</v>
      </c>
      <c r="K123" s="800">
        <v>73149.7</v>
      </c>
      <c r="L123" s="800">
        <v>84699.7</v>
      </c>
      <c r="M123" s="801">
        <v>100099.6</v>
      </c>
      <c r="N123" s="435">
        <f t="shared" si="1"/>
        <v>76999.7</v>
      </c>
      <c r="O123" s="436"/>
      <c r="P123" s="436"/>
    </row>
    <row r="124" spans="1:16" ht="15.75">
      <c r="A124" s="798">
        <v>98</v>
      </c>
      <c r="B124" s="494" t="s">
        <v>2735</v>
      </c>
      <c r="C124" s="799" t="s">
        <v>2029</v>
      </c>
      <c r="D124" s="494">
        <v>3.12</v>
      </c>
      <c r="E124" s="799" t="s">
        <v>299</v>
      </c>
      <c r="F124" s="799">
        <v>0.95</v>
      </c>
      <c r="G124" s="799">
        <v>1.1</v>
      </c>
      <c r="H124" s="799">
        <v>1.3</v>
      </c>
      <c r="I124" s="494">
        <v>1</v>
      </c>
      <c r="J124" s="494">
        <v>1</v>
      </c>
      <c r="K124" s="800">
        <v>64690.2</v>
      </c>
      <c r="L124" s="800">
        <v>74904.5</v>
      </c>
      <c r="M124" s="801">
        <v>88523.5</v>
      </c>
      <c r="N124" s="435">
        <f t="shared" si="1"/>
        <v>68095</v>
      </c>
      <c r="O124" s="436"/>
      <c r="P124" s="436"/>
    </row>
    <row r="125" spans="1:16" ht="15.75">
      <c r="A125" s="798">
        <v>99</v>
      </c>
      <c r="B125" s="494" t="s">
        <v>2736</v>
      </c>
      <c r="C125" s="799" t="s">
        <v>2030</v>
      </c>
      <c r="D125" s="494">
        <v>4.51</v>
      </c>
      <c r="E125" s="799" t="s">
        <v>299</v>
      </c>
      <c r="F125" s="799">
        <v>0.95</v>
      </c>
      <c r="G125" s="799">
        <v>1.1</v>
      </c>
      <c r="H125" s="799">
        <v>1.3</v>
      </c>
      <c r="I125" s="494">
        <v>1</v>
      </c>
      <c r="J125" s="494">
        <v>1</v>
      </c>
      <c r="K125" s="800">
        <v>93510.5</v>
      </c>
      <c r="L125" s="800">
        <v>108275.4</v>
      </c>
      <c r="M125" s="801">
        <v>127961.8</v>
      </c>
      <c r="N125" s="435">
        <f t="shared" si="1"/>
        <v>98432.1</v>
      </c>
      <c r="O125" s="436"/>
      <c r="P125" s="436"/>
    </row>
    <row r="126" spans="1:16" ht="15.75">
      <c r="A126" s="798">
        <v>100</v>
      </c>
      <c r="B126" s="494" t="s">
        <v>2737</v>
      </c>
      <c r="C126" s="799" t="s">
        <v>273</v>
      </c>
      <c r="D126" s="494">
        <v>0.82</v>
      </c>
      <c r="E126" s="799" t="s">
        <v>299</v>
      </c>
      <c r="F126" s="799">
        <v>0.95</v>
      </c>
      <c r="G126" s="799">
        <v>1.1</v>
      </c>
      <c r="H126" s="799">
        <v>1.3</v>
      </c>
      <c r="I126" s="494">
        <v>1</v>
      </c>
      <c r="J126" s="494">
        <v>1</v>
      </c>
      <c r="K126" s="800">
        <v>17001.9</v>
      </c>
      <c r="L126" s="800">
        <v>19686.4</v>
      </c>
      <c r="M126" s="801">
        <v>23265.8</v>
      </c>
      <c r="N126" s="435">
        <f t="shared" si="1"/>
        <v>17896.8</v>
      </c>
      <c r="O126" s="436"/>
      <c r="P126" s="436"/>
    </row>
    <row r="127" spans="1:16" ht="15.75">
      <c r="A127" s="802">
        <v>16</v>
      </c>
      <c r="B127" s="803" t="s">
        <v>3021</v>
      </c>
      <c r="C127" s="804" t="s">
        <v>304</v>
      </c>
      <c r="D127" s="803">
        <v>1.2</v>
      </c>
      <c r="E127" s="804" t="s">
        <v>304</v>
      </c>
      <c r="F127" s="804">
        <v>0.95</v>
      </c>
      <c r="G127" s="804">
        <v>1.1</v>
      </c>
      <c r="H127" s="804">
        <v>1.3</v>
      </c>
      <c r="I127" s="803">
        <v>1</v>
      </c>
      <c r="J127" s="803">
        <v>1</v>
      </c>
      <c r="K127" s="805">
        <v>24880.9</v>
      </c>
      <c r="L127" s="805">
        <v>28809.4</v>
      </c>
      <c r="M127" s="806">
        <v>34047.5</v>
      </c>
      <c r="N127" s="435">
        <f t="shared" si="1"/>
        <v>26190.4</v>
      </c>
      <c r="O127" s="436"/>
      <c r="P127" s="436"/>
    </row>
    <row r="128" spans="1:16" ht="15.75">
      <c r="A128" s="798">
        <v>101</v>
      </c>
      <c r="B128" s="494" t="s">
        <v>2738</v>
      </c>
      <c r="C128" s="799" t="s">
        <v>1183</v>
      </c>
      <c r="D128" s="494">
        <v>0.98</v>
      </c>
      <c r="E128" s="799" t="s">
        <v>304</v>
      </c>
      <c r="F128" s="799">
        <v>0.95</v>
      </c>
      <c r="G128" s="799">
        <v>1.1</v>
      </c>
      <c r="H128" s="799">
        <v>1.3</v>
      </c>
      <c r="I128" s="494">
        <v>1</v>
      </c>
      <c r="J128" s="494">
        <v>1</v>
      </c>
      <c r="K128" s="800">
        <v>20319.4</v>
      </c>
      <c r="L128" s="800">
        <v>23527.7</v>
      </c>
      <c r="M128" s="801">
        <v>27805.4</v>
      </c>
      <c r="N128" s="435">
        <f t="shared" si="1"/>
        <v>21388.8</v>
      </c>
      <c r="O128" s="436"/>
      <c r="P128" s="436"/>
    </row>
    <row r="129" spans="1:16" ht="15.75">
      <c r="A129" s="798">
        <v>102</v>
      </c>
      <c r="B129" s="494" t="s">
        <v>2739</v>
      </c>
      <c r="C129" s="799" t="s">
        <v>1184</v>
      </c>
      <c r="D129" s="494">
        <v>1.49</v>
      </c>
      <c r="E129" s="799" t="s">
        <v>304</v>
      </c>
      <c r="F129" s="799">
        <v>0.95</v>
      </c>
      <c r="G129" s="799">
        <v>1.1</v>
      </c>
      <c r="H129" s="799">
        <v>1.3</v>
      </c>
      <c r="I129" s="494">
        <v>1.3</v>
      </c>
      <c r="J129" s="494">
        <v>1</v>
      </c>
      <c r="K129" s="800">
        <v>40161.8</v>
      </c>
      <c r="L129" s="800">
        <v>46503.2</v>
      </c>
      <c r="M129" s="801">
        <v>54958.3</v>
      </c>
      <c r="N129" s="435">
        <f t="shared" si="1"/>
        <v>42275.6</v>
      </c>
      <c r="O129" s="436"/>
      <c r="P129" s="436"/>
    </row>
    <row r="130" spans="1:16" ht="15.75">
      <c r="A130" s="798">
        <v>103</v>
      </c>
      <c r="B130" s="494" t="s">
        <v>2740</v>
      </c>
      <c r="C130" s="799" t="s">
        <v>1185</v>
      </c>
      <c r="D130" s="494">
        <v>0.68</v>
      </c>
      <c r="E130" s="799" t="s">
        <v>304</v>
      </c>
      <c r="F130" s="799">
        <v>1</v>
      </c>
      <c r="G130" s="799">
        <v>1</v>
      </c>
      <c r="H130" s="799">
        <v>1</v>
      </c>
      <c r="I130" s="494">
        <v>1</v>
      </c>
      <c r="J130" s="494">
        <v>0.9</v>
      </c>
      <c r="K130" s="800">
        <v>13357.1</v>
      </c>
      <c r="L130" s="800">
        <v>13357.1</v>
      </c>
      <c r="M130" s="801">
        <v>13357.1</v>
      </c>
      <c r="N130" s="435">
        <f t="shared" si="1"/>
        <v>13357.1</v>
      </c>
      <c r="O130" s="436"/>
      <c r="P130" s="436"/>
    </row>
    <row r="131" spans="1:16" ht="15.75">
      <c r="A131" s="798">
        <v>104</v>
      </c>
      <c r="B131" s="494" t="s">
        <v>2741</v>
      </c>
      <c r="C131" s="799" t="s">
        <v>1186</v>
      </c>
      <c r="D131" s="494">
        <v>1.01</v>
      </c>
      <c r="E131" s="799" t="s">
        <v>304</v>
      </c>
      <c r="F131" s="799">
        <v>0.95</v>
      </c>
      <c r="G131" s="799">
        <v>1.1</v>
      </c>
      <c r="H131" s="799">
        <v>1.3</v>
      </c>
      <c r="I131" s="494">
        <v>1</v>
      </c>
      <c r="J131" s="494">
        <v>1</v>
      </c>
      <c r="K131" s="800">
        <v>20941.4</v>
      </c>
      <c r="L131" s="800">
        <v>24247.9</v>
      </c>
      <c r="M131" s="801">
        <v>28656.6</v>
      </c>
      <c r="N131" s="435">
        <f t="shared" si="1"/>
        <v>22043.6</v>
      </c>
      <c r="O131" s="436"/>
      <c r="P131" s="436"/>
    </row>
    <row r="132" spans="1:16" ht="15.75">
      <c r="A132" s="798">
        <v>105</v>
      </c>
      <c r="B132" s="494" t="s">
        <v>2742</v>
      </c>
      <c r="C132" s="799" t="s">
        <v>276</v>
      </c>
      <c r="D132" s="494">
        <v>0.4</v>
      </c>
      <c r="E132" s="799" t="s">
        <v>304</v>
      </c>
      <c r="F132" s="799">
        <v>0.95</v>
      </c>
      <c r="G132" s="799">
        <v>1.1</v>
      </c>
      <c r="H132" s="799">
        <v>1.3</v>
      </c>
      <c r="I132" s="494">
        <v>1</v>
      </c>
      <c r="J132" s="494">
        <v>1</v>
      </c>
      <c r="K132" s="800">
        <v>8293.6</v>
      </c>
      <c r="L132" s="800">
        <v>9603.1</v>
      </c>
      <c r="M132" s="801">
        <v>11349.2</v>
      </c>
      <c r="N132" s="435">
        <f t="shared" si="1"/>
        <v>8730.1</v>
      </c>
      <c r="O132" s="436"/>
      <c r="P132" s="436"/>
    </row>
    <row r="133" spans="1:16" ht="15.75">
      <c r="A133" s="798">
        <v>106</v>
      </c>
      <c r="B133" s="494" t="s">
        <v>2743</v>
      </c>
      <c r="C133" s="799" t="s">
        <v>277</v>
      </c>
      <c r="D133" s="494">
        <v>1.54</v>
      </c>
      <c r="E133" s="799" t="s">
        <v>304</v>
      </c>
      <c r="F133" s="799">
        <v>0.95</v>
      </c>
      <c r="G133" s="799">
        <v>1.1</v>
      </c>
      <c r="H133" s="799">
        <v>1.3</v>
      </c>
      <c r="I133" s="494">
        <v>1</v>
      </c>
      <c r="J133" s="494">
        <v>1</v>
      </c>
      <c r="K133" s="800">
        <v>31930.4</v>
      </c>
      <c r="L133" s="800">
        <v>36972.1</v>
      </c>
      <c r="M133" s="801">
        <v>43694.3</v>
      </c>
      <c r="N133" s="435">
        <f t="shared" si="1"/>
        <v>33611</v>
      </c>
      <c r="O133" s="436"/>
      <c r="P133" s="436"/>
    </row>
    <row r="134" spans="1:16" ht="15.75">
      <c r="A134" s="798">
        <v>107</v>
      </c>
      <c r="B134" s="494" t="s">
        <v>2744</v>
      </c>
      <c r="C134" s="799" t="s">
        <v>1187</v>
      </c>
      <c r="D134" s="494">
        <v>4.13</v>
      </c>
      <c r="E134" s="799" t="s">
        <v>304</v>
      </c>
      <c r="F134" s="799">
        <v>0.95</v>
      </c>
      <c r="G134" s="799">
        <v>1.1</v>
      </c>
      <c r="H134" s="799">
        <v>1.3</v>
      </c>
      <c r="I134" s="494">
        <v>1</v>
      </c>
      <c r="J134" s="494">
        <v>0.8</v>
      </c>
      <c r="K134" s="800">
        <v>68505.3</v>
      </c>
      <c r="L134" s="800">
        <v>79321.9</v>
      </c>
      <c r="M134" s="801">
        <v>93744.1</v>
      </c>
      <c r="N134" s="435">
        <f t="shared" si="1"/>
        <v>72110.8</v>
      </c>
      <c r="O134" s="436"/>
      <c r="P134" s="436"/>
    </row>
    <row r="135" spans="1:16" ht="15.75">
      <c r="A135" s="798">
        <v>108</v>
      </c>
      <c r="B135" s="494" t="s">
        <v>2745</v>
      </c>
      <c r="C135" s="799" t="s">
        <v>1188</v>
      </c>
      <c r="D135" s="494">
        <v>5.82</v>
      </c>
      <c r="E135" s="799" t="s">
        <v>304</v>
      </c>
      <c r="F135" s="799">
        <v>0.95</v>
      </c>
      <c r="G135" s="799">
        <v>1.1</v>
      </c>
      <c r="H135" s="799">
        <v>1.3</v>
      </c>
      <c r="I135" s="494">
        <v>1</v>
      </c>
      <c r="J135" s="494">
        <v>0.8</v>
      </c>
      <c r="K135" s="800">
        <v>96537.7</v>
      </c>
      <c r="L135" s="800">
        <v>111780.5</v>
      </c>
      <c r="M135" s="801">
        <v>132104.2</v>
      </c>
      <c r="N135" s="435">
        <f t="shared" si="1"/>
        <v>101618.6</v>
      </c>
      <c r="O135" s="436"/>
      <c r="P135" s="436"/>
    </row>
    <row r="136" spans="1:16" ht="15.75">
      <c r="A136" s="798">
        <v>109</v>
      </c>
      <c r="B136" s="494" t="s">
        <v>2746</v>
      </c>
      <c r="C136" s="799" t="s">
        <v>1189</v>
      </c>
      <c r="D136" s="494">
        <v>1.41</v>
      </c>
      <c r="E136" s="799" t="s">
        <v>304</v>
      </c>
      <c r="F136" s="799">
        <v>0.95</v>
      </c>
      <c r="G136" s="799">
        <v>1.1</v>
      </c>
      <c r="H136" s="799">
        <v>1.3</v>
      </c>
      <c r="I136" s="494">
        <v>1.2</v>
      </c>
      <c r="J136" s="494">
        <v>1</v>
      </c>
      <c r="K136" s="800">
        <v>35082</v>
      </c>
      <c r="L136" s="800">
        <v>40621.3</v>
      </c>
      <c r="M136" s="801">
        <v>48007</v>
      </c>
      <c r="N136" s="435">
        <f t="shared" si="1"/>
        <v>36928.4</v>
      </c>
      <c r="O136" s="436"/>
      <c r="P136" s="436"/>
    </row>
    <row r="137" spans="1:16" ht="15.75">
      <c r="A137" s="798">
        <v>110</v>
      </c>
      <c r="B137" s="494" t="s">
        <v>2747</v>
      </c>
      <c r="C137" s="799" t="s">
        <v>1190</v>
      </c>
      <c r="D137" s="494">
        <v>2.19</v>
      </c>
      <c r="E137" s="799" t="s">
        <v>304</v>
      </c>
      <c r="F137" s="799">
        <v>0.95</v>
      </c>
      <c r="G137" s="799">
        <v>1.1</v>
      </c>
      <c r="H137" s="799">
        <v>1.3</v>
      </c>
      <c r="I137" s="494">
        <v>1.2</v>
      </c>
      <c r="J137" s="494">
        <v>1</v>
      </c>
      <c r="K137" s="800">
        <v>54489.1</v>
      </c>
      <c r="L137" s="800">
        <v>63092.6</v>
      </c>
      <c r="M137" s="801">
        <v>74564</v>
      </c>
      <c r="N137" s="435">
        <f t="shared" si="1"/>
        <v>57356.9</v>
      </c>
      <c r="O137" s="436"/>
      <c r="P137" s="436"/>
    </row>
    <row r="138" spans="1:16" ht="15.75">
      <c r="A138" s="798">
        <v>111</v>
      </c>
      <c r="B138" s="494" t="s">
        <v>2748</v>
      </c>
      <c r="C138" s="799" t="s">
        <v>1191</v>
      </c>
      <c r="D138" s="494">
        <v>2.42</v>
      </c>
      <c r="E138" s="799" t="s">
        <v>304</v>
      </c>
      <c r="F138" s="799">
        <v>0.95</v>
      </c>
      <c r="G138" s="799">
        <v>1.1</v>
      </c>
      <c r="H138" s="799">
        <v>1.3</v>
      </c>
      <c r="I138" s="494">
        <v>1</v>
      </c>
      <c r="J138" s="494">
        <v>1</v>
      </c>
      <c r="K138" s="800">
        <v>50176.4</v>
      </c>
      <c r="L138" s="800">
        <v>58099</v>
      </c>
      <c r="M138" s="801">
        <v>68662.4</v>
      </c>
      <c r="N138" s="435">
        <f t="shared" si="1"/>
        <v>52817.3</v>
      </c>
      <c r="O138" s="436"/>
      <c r="P138" s="436"/>
    </row>
    <row r="139" spans="1:16" ht="15.75">
      <c r="A139" s="798">
        <v>112</v>
      </c>
      <c r="B139" s="494" t="s">
        <v>2749</v>
      </c>
      <c r="C139" s="799" t="s">
        <v>284</v>
      </c>
      <c r="D139" s="494">
        <v>1.02</v>
      </c>
      <c r="E139" s="799" t="s">
        <v>304</v>
      </c>
      <c r="F139" s="799">
        <v>0.95</v>
      </c>
      <c r="G139" s="799">
        <v>1.1</v>
      </c>
      <c r="H139" s="799">
        <v>1.3</v>
      </c>
      <c r="I139" s="494">
        <v>1.2</v>
      </c>
      <c r="J139" s="494">
        <v>1</v>
      </c>
      <c r="K139" s="800">
        <v>25378.5</v>
      </c>
      <c r="L139" s="800">
        <v>29385.6</v>
      </c>
      <c r="M139" s="801">
        <v>34728.4</v>
      </c>
      <c r="N139" s="435">
        <f t="shared" si="1"/>
        <v>26714.2</v>
      </c>
      <c r="O139" s="436"/>
      <c r="P139" s="436"/>
    </row>
    <row r="140" spans="1:16" ht="15.75">
      <c r="A140" s="802">
        <v>17</v>
      </c>
      <c r="B140" s="803" t="s">
        <v>3020</v>
      </c>
      <c r="C140" s="804" t="s">
        <v>285</v>
      </c>
      <c r="D140" s="803">
        <v>2.96</v>
      </c>
      <c r="E140" s="804" t="s">
        <v>285</v>
      </c>
      <c r="F140" s="804">
        <v>0.95</v>
      </c>
      <c r="G140" s="804">
        <v>1.1</v>
      </c>
      <c r="H140" s="804">
        <v>1.3</v>
      </c>
      <c r="I140" s="803">
        <v>1</v>
      </c>
      <c r="J140" s="803">
        <v>1</v>
      </c>
      <c r="K140" s="805">
        <v>61372.8</v>
      </c>
      <c r="L140" s="805">
        <v>71063.2</v>
      </c>
      <c r="M140" s="806">
        <v>83983.8</v>
      </c>
      <c r="N140" s="435">
        <f t="shared" si="1"/>
        <v>64602.9</v>
      </c>
      <c r="O140" s="436"/>
      <c r="P140" s="436"/>
    </row>
    <row r="141" spans="1:16" ht="15.75">
      <c r="A141" s="798">
        <v>113</v>
      </c>
      <c r="B141" s="494" t="s">
        <v>2750</v>
      </c>
      <c r="C141" s="799" t="s">
        <v>286</v>
      </c>
      <c r="D141" s="494">
        <v>4.21</v>
      </c>
      <c r="E141" s="799" t="s">
        <v>285</v>
      </c>
      <c r="F141" s="799">
        <v>0.95</v>
      </c>
      <c r="G141" s="799">
        <v>1.1</v>
      </c>
      <c r="H141" s="799">
        <v>1.3</v>
      </c>
      <c r="I141" s="496">
        <v>1.3</v>
      </c>
      <c r="J141" s="494">
        <v>1</v>
      </c>
      <c r="K141" s="800">
        <v>113477.4</v>
      </c>
      <c r="L141" s="800">
        <v>131394.9</v>
      </c>
      <c r="M141" s="801">
        <v>155284.9</v>
      </c>
      <c r="N141" s="435">
        <f aca="true" t="shared" si="2" ref="N141:N204">ROUND(21825.31*1*D141*I141*J141,1)</f>
        <v>119449.9</v>
      </c>
      <c r="O141" s="436"/>
      <c r="P141" s="436"/>
    </row>
    <row r="142" spans="1:16" ht="15.75">
      <c r="A142" s="798">
        <v>114</v>
      </c>
      <c r="B142" s="494" t="s">
        <v>2751</v>
      </c>
      <c r="C142" s="799" t="s">
        <v>287</v>
      </c>
      <c r="D142" s="494">
        <v>16.02</v>
      </c>
      <c r="E142" s="799" t="s">
        <v>285</v>
      </c>
      <c r="F142" s="799">
        <v>0.95</v>
      </c>
      <c r="G142" s="799">
        <v>1.1</v>
      </c>
      <c r="H142" s="799">
        <v>1.3</v>
      </c>
      <c r="I142" s="494">
        <v>1</v>
      </c>
      <c r="J142" s="494">
        <v>1</v>
      </c>
      <c r="K142" s="800">
        <v>332159.4</v>
      </c>
      <c r="L142" s="800">
        <v>384605.6</v>
      </c>
      <c r="M142" s="801">
        <v>454533.9</v>
      </c>
      <c r="N142" s="435">
        <f t="shared" si="2"/>
        <v>349641.5</v>
      </c>
      <c r="O142" s="436"/>
      <c r="P142" s="436"/>
    </row>
    <row r="143" spans="1:16" ht="31.5">
      <c r="A143" s="798">
        <v>115</v>
      </c>
      <c r="B143" s="494" t="s">
        <v>2752</v>
      </c>
      <c r="C143" s="799" t="s">
        <v>288</v>
      </c>
      <c r="D143" s="494">
        <v>7.4</v>
      </c>
      <c r="E143" s="799" t="s">
        <v>285</v>
      </c>
      <c r="F143" s="799">
        <v>0.95</v>
      </c>
      <c r="G143" s="799">
        <v>1.1</v>
      </c>
      <c r="H143" s="799">
        <v>1.3</v>
      </c>
      <c r="I143" s="494">
        <v>1</v>
      </c>
      <c r="J143" s="494">
        <v>1</v>
      </c>
      <c r="K143" s="800">
        <v>153431.9</v>
      </c>
      <c r="L143" s="800">
        <v>177658</v>
      </c>
      <c r="M143" s="801">
        <v>209959.5</v>
      </c>
      <c r="N143" s="435">
        <f t="shared" si="2"/>
        <v>161507.3</v>
      </c>
      <c r="O143" s="436"/>
      <c r="P143" s="436"/>
    </row>
    <row r="144" spans="1:16" ht="15.75">
      <c r="A144" s="798">
        <v>116</v>
      </c>
      <c r="B144" s="494" t="s">
        <v>2753</v>
      </c>
      <c r="C144" s="799" t="s">
        <v>289</v>
      </c>
      <c r="D144" s="494">
        <v>1.92</v>
      </c>
      <c r="E144" s="799" t="s">
        <v>285</v>
      </c>
      <c r="F144" s="799">
        <v>0.95</v>
      </c>
      <c r="G144" s="799">
        <v>1.1</v>
      </c>
      <c r="H144" s="799">
        <v>1.3</v>
      </c>
      <c r="I144" s="494">
        <v>1</v>
      </c>
      <c r="J144" s="494">
        <v>0.8</v>
      </c>
      <c r="K144" s="800">
        <v>31847.5</v>
      </c>
      <c r="L144" s="800">
        <v>36876</v>
      </c>
      <c r="M144" s="801">
        <v>43580.8</v>
      </c>
      <c r="N144" s="435">
        <f t="shared" si="2"/>
        <v>33523.7</v>
      </c>
      <c r="O144" s="436"/>
      <c r="P144" s="436"/>
    </row>
    <row r="145" spans="1:16" ht="15.75">
      <c r="A145" s="798">
        <v>117</v>
      </c>
      <c r="B145" s="494" t="s">
        <v>2754</v>
      </c>
      <c r="C145" s="799" t="s">
        <v>1192</v>
      </c>
      <c r="D145" s="494">
        <v>1.39</v>
      </c>
      <c r="E145" s="799" t="s">
        <v>285</v>
      </c>
      <c r="F145" s="799">
        <v>0.95</v>
      </c>
      <c r="G145" s="799">
        <v>1.1</v>
      </c>
      <c r="H145" s="799">
        <v>1.3</v>
      </c>
      <c r="I145" s="494">
        <v>1</v>
      </c>
      <c r="J145" s="494">
        <v>1</v>
      </c>
      <c r="K145" s="800">
        <v>28820.3</v>
      </c>
      <c r="L145" s="800">
        <v>33370.9</v>
      </c>
      <c r="M145" s="801">
        <v>39438.3</v>
      </c>
      <c r="N145" s="435">
        <f t="shared" si="2"/>
        <v>30337.2</v>
      </c>
      <c r="O145" s="436"/>
      <c r="P145" s="436"/>
    </row>
    <row r="146" spans="1:16" ht="15.75">
      <c r="A146" s="798">
        <v>118</v>
      </c>
      <c r="B146" s="494" t="s">
        <v>2755</v>
      </c>
      <c r="C146" s="799" t="s">
        <v>1193</v>
      </c>
      <c r="D146" s="494">
        <v>1.89</v>
      </c>
      <c r="E146" s="799" t="s">
        <v>285</v>
      </c>
      <c r="F146" s="799">
        <v>0.95</v>
      </c>
      <c r="G146" s="799">
        <v>1.1</v>
      </c>
      <c r="H146" s="799">
        <v>1.3</v>
      </c>
      <c r="I146" s="494">
        <v>1</v>
      </c>
      <c r="J146" s="494">
        <v>1</v>
      </c>
      <c r="K146" s="800">
        <v>39187.3</v>
      </c>
      <c r="L146" s="800">
        <v>45374.8</v>
      </c>
      <c r="M146" s="801">
        <v>53624.8</v>
      </c>
      <c r="N146" s="435">
        <f t="shared" si="2"/>
        <v>41249.8</v>
      </c>
      <c r="O146" s="436"/>
      <c r="P146" s="436"/>
    </row>
    <row r="147" spans="1:16" ht="15.75">
      <c r="A147" s="798">
        <v>119</v>
      </c>
      <c r="B147" s="494" t="s">
        <v>2756</v>
      </c>
      <c r="C147" s="799" t="s">
        <v>1194</v>
      </c>
      <c r="D147" s="494">
        <v>2.56</v>
      </c>
      <c r="E147" s="799" t="s">
        <v>285</v>
      </c>
      <c r="F147" s="799">
        <v>0.95</v>
      </c>
      <c r="G147" s="799">
        <v>1.1</v>
      </c>
      <c r="H147" s="799">
        <v>1.3</v>
      </c>
      <c r="I147" s="494">
        <v>1</v>
      </c>
      <c r="J147" s="494">
        <v>0.9</v>
      </c>
      <c r="K147" s="800">
        <v>47771.2</v>
      </c>
      <c r="L147" s="800">
        <v>55314.1</v>
      </c>
      <c r="M147" s="801">
        <v>65371.2</v>
      </c>
      <c r="N147" s="435">
        <f t="shared" si="2"/>
        <v>50285.5</v>
      </c>
      <c r="O147" s="436"/>
      <c r="P147" s="436"/>
    </row>
    <row r="148" spans="1:16" ht="31.5">
      <c r="A148" s="802">
        <v>18</v>
      </c>
      <c r="B148" s="803" t="s">
        <v>3019</v>
      </c>
      <c r="C148" s="804" t="s">
        <v>1312</v>
      </c>
      <c r="D148" s="803">
        <v>1.69</v>
      </c>
      <c r="E148" s="804" t="s">
        <v>1312</v>
      </c>
      <c r="F148" s="804">
        <v>0.95</v>
      </c>
      <c r="G148" s="804">
        <v>1.1</v>
      </c>
      <c r="H148" s="804">
        <v>1.3</v>
      </c>
      <c r="I148" s="803">
        <v>1</v>
      </c>
      <c r="J148" s="803">
        <v>1</v>
      </c>
      <c r="K148" s="805">
        <v>35040.5</v>
      </c>
      <c r="L148" s="805">
        <v>40573.3</v>
      </c>
      <c r="M148" s="806">
        <v>47950.2</v>
      </c>
      <c r="N148" s="435">
        <f t="shared" si="2"/>
        <v>36884.8</v>
      </c>
      <c r="O148" s="436"/>
      <c r="P148" s="436"/>
    </row>
    <row r="149" spans="1:16" ht="31.5">
      <c r="A149" s="798">
        <v>120</v>
      </c>
      <c r="B149" s="494" t="s">
        <v>2757</v>
      </c>
      <c r="C149" s="799" t="s">
        <v>291</v>
      </c>
      <c r="D149" s="494">
        <v>1.66</v>
      </c>
      <c r="E149" s="799" t="s">
        <v>1312</v>
      </c>
      <c r="F149" s="799">
        <v>0.95</v>
      </c>
      <c r="G149" s="799">
        <v>1.1</v>
      </c>
      <c r="H149" s="799">
        <v>1.3</v>
      </c>
      <c r="I149" s="494">
        <v>1</v>
      </c>
      <c r="J149" s="494">
        <v>1</v>
      </c>
      <c r="K149" s="800">
        <v>34418.5</v>
      </c>
      <c r="L149" s="800">
        <v>39853</v>
      </c>
      <c r="M149" s="801">
        <v>47099</v>
      </c>
      <c r="N149" s="435">
        <f t="shared" si="2"/>
        <v>36230</v>
      </c>
      <c r="O149" s="436"/>
      <c r="P149" s="436"/>
    </row>
    <row r="150" spans="1:16" ht="31.5">
      <c r="A150" s="798">
        <v>121</v>
      </c>
      <c r="B150" s="494" t="s">
        <v>2758</v>
      </c>
      <c r="C150" s="799" t="s">
        <v>2031</v>
      </c>
      <c r="D150" s="494">
        <v>1.82</v>
      </c>
      <c r="E150" s="799" t="s">
        <v>1312</v>
      </c>
      <c r="F150" s="799">
        <v>0.95</v>
      </c>
      <c r="G150" s="799">
        <v>1.1</v>
      </c>
      <c r="H150" s="799">
        <v>1.3</v>
      </c>
      <c r="I150" s="494">
        <v>1</v>
      </c>
      <c r="J150" s="494">
        <v>1</v>
      </c>
      <c r="K150" s="800">
        <v>37736</v>
      </c>
      <c r="L150" s="800">
        <v>43694.3</v>
      </c>
      <c r="M150" s="801">
        <v>51638.7</v>
      </c>
      <c r="N150" s="435">
        <f t="shared" si="2"/>
        <v>39722.1</v>
      </c>
      <c r="O150" s="436"/>
      <c r="P150" s="436"/>
    </row>
    <row r="151" spans="1:16" ht="31.5">
      <c r="A151" s="798">
        <v>122</v>
      </c>
      <c r="B151" s="494" t="s">
        <v>2759</v>
      </c>
      <c r="C151" s="799" t="s">
        <v>292</v>
      </c>
      <c r="D151" s="494">
        <v>1.71</v>
      </c>
      <c r="E151" s="799" t="s">
        <v>1312</v>
      </c>
      <c r="F151" s="799">
        <v>0.95</v>
      </c>
      <c r="G151" s="799">
        <v>1.1</v>
      </c>
      <c r="H151" s="799">
        <v>1.3</v>
      </c>
      <c r="I151" s="494">
        <v>1</v>
      </c>
      <c r="J151" s="494">
        <v>0.8</v>
      </c>
      <c r="K151" s="800">
        <v>28364.2</v>
      </c>
      <c r="L151" s="800">
        <v>32842.7</v>
      </c>
      <c r="M151" s="801">
        <v>38814.1</v>
      </c>
      <c r="N151" s="435">
        <f t="shared" si="2"/>
        <v>29857</v>
      </c>
      <c r="O151" s="436"/>
      <c r="P151" s="436"/>
    </row>
    <row r="152" spans="1:16" ht="15.75">
      <c r="A152" s="802">
        <v>19</v>
      </c>
      <c r="B152" s="803" t="s">
        <v>3018</v>
      </c>
      <c r="C152" s="804" t="s">
        <v>312</v>
      </c>
      <c r="D152" s="803">
        <v>3.27</v>
      </c>
      <c r="E152" s="804" t="s">
        <v>312</v>
      </c>
      <c r="F152" s="804">
        <v>0.95</v>
      </c>
      <c r="G152" s="804">
        <v>1.1</v>
      </c>
      <c r="H152" s="804">
        <v>1.3</v>
      </c>
      <c r="I152" s="803">
        <v>1</v>
      </c>
      <c r="J152" s="803">
        <v>1</v>
      </c>
      <c r="K152" s="805">
        <v>67800.3</v>
      </c>
      <c r="L152" s="805">
        <v>78505.6</v>
      </c>
      <c r="M152" s="806">
        <v>92779.4</v>
      </c>
      <c r="N152" s="435">
        <f t="shared" si="2"/>
        <v>71368.8</v>
      </c>
      <c r="O152" s="436"/>
      <c r="P152" s="436"/>
    </row>
    <row r="153" spans="1:16" ht="15.75">
      <c r="A153" s="798">
        <v>123</v>
      </c>
      <c r="B153" s="494" t="s">
        <v>2760</v>
      </c>
      <c r="C153" s="799" t="s">
        <v>1764</v>
      </c>
      <c r="D153" s="494">
        <v>1.98</v>
      </c>
      <c r="E153" s="799" t="s">
        <v>312</v>
      </c>
      <c r="F153" s="799">
        <v>0.95</v>
      </c>
      <c r="G153" s="799">
        <v>1.1</v>
      </c>
      <c r="H153" s="799">
        <v>1.3</v>
      </c>
      <c r="I153" s="494">
        <v>1</v>
      </c>
      <c r="J153" s="494">
        <v>1</v>
      </c>
      <c r="K153" s="800">
        <v>41053.4</v>
      </c>
      <c r="L153" s="800">
        <v>47535.5</v>
      </c>
      <c r="M153" s="801">
        <v>56178.3</v>
      </c>
      <c r="N153" s="435">
        <f t="shared" si="2"/>
        <v>43214.1</v>
      </c>
      <c r="O153" s="436"/>
      <c r="P153" s="436"/>
    </row>
    <row r="154" spans="1:16" ht="15.75">
      <c r="A154" s="798">
        <v>124</v>
      </c>
      <c r="B154" s="494" t="s">
        <v>2761</v>
      </c>
      <c r="C154" s="799" t="s">
        <v>1195</v>
      </c>
      <c r="D154" s="494">
        <v>3.66</v>
      </c>
      <c r="E154" s="799" t="s">
        <v>312</v>
      </c>
      <c r="F154" s="799">
        <v>0.95</v>
      </c>
      <c r="G154" s="799">
        <v>1.1</v>
      </c>
      <c r="H154" s="799">
        <v>1.3</v>
      </c>
      <c r="I154" s="494">
        <v>1</v>
      </c>
      <c r="J154" s="494">
        <v>1</v>
      </c>
      <c r="K154" s="800">
        <v>75886.6</v>
      </c>
      <c r="L154" s="800">
        <v>87868.7</v>
      </c>
      <c r="M154" s="801">
        <v>103844.8</v>
      </c>
      <c r="N154" s="435">
        <f t="shared" si="2"/>
        <v>79880.6</v>
      </c>
      <c r="O154" s="436"/>
      <c r="P154" s="436"/>
    </row>
    <row r="155" spans="1:16" ht="15.75">
      <c r="A155" s="798">
        <v>125</v>
      </c>
      <c r="B155" s="494" t="s">
        <v>2762</v>
      </c>
      <c r="C155" s="799" t="s">
        <v>1761</v>
      </c>
      <c r="D155" s="494">
        <v>4.05</v>
      </c>
      <c r="E155" s="799" t="s">
        <v>312</v>
      </c>
      <c r="F155" s="799">
        <v>0.95</v>
      </c>
      <c r="G155" s="799">
        <v>1.1</v>
      </c>
      <c r="H155" s="799">
        <v>1.3</v>
      </c>
      <c r="I155" s="494">
        <v>1</v>
      </c>
      <c r="J155" s="494">
        <v>1</v>
      </c>
      <c r="K155" s="800">
        <v>83972.9</v>
      </c>
      <c r="L155" s="800">
        <v>97231.8</v>
      </c>
      <c r="M155" s="801">
        <v>114910.3</v>
      </c>
      <c r="N155" s="435">
        <f t="shared" si="2"/>
        <v>88392.5</v>
      </c>
      <c r="O155" s="436"/>
      <c r="P155" s="436"/>
    </row>
    <row r="156" spans="1:16" ht="31.5">
      <c r="A156" s="798">
        <v>126</v>
      </c>
      <c r="B156" s="494" t="s">
        <v>2763</v>
      </c>
      <c r="C156" s="799" t="s">
        <v>1196</v>
      </c>
      <c r="D156" s="494">
        <v>2.45</v>
      </c>
      <c r="E156" s="799" t="s">
        <v>312</v>
      </c>
      <c r="F156" s="799">
        <v>0.95</v>
      </c>
      <c r="G156" s="799">
        <v>1.1</v>
      </c>
      <c r="H156" s="799">
        <v>1.3</v>
      </c>
      <c r="I156" s="494">
        <v>1</v>
      </c>
      <c r="J156" s="494">
        <v>1</v>
      </c>
      <c r="K156" s="800">
        <v>50798.4</v>
      </c>
      <c r="L156" s="800">
        <v>58819.2</v>
      </c>
      <c r="M156" s="801">
        <v>69513.6</v>
      </c>
      <c r="N156" s="435">
        <f t="shared" si="2"/>
        <v>53472</v>
      </c>
      <c r="O156" s="436"/>
      <c r="P156" s="436"/>
    </row>
    <row r="157" spans="1:16" ht="31.5">
      <c r="A157" s="798">
        <v>127</v>
      </c>
      <c r="B157" s="494" t="s">
        <v>2764</v>
      </c>
      <c r="C157" s="799" t="s">
        <v>1197</v>
      </c>
      <c r="D157" s="494">
        <v>4.24</v>
      </c>
      <c r="E157" s="799" t="s">
        <v>312</v>
      </c>
      <c r="F157" s="799">
        <v>0.95</v>
      </c>
      <c r="G157" s="799">
        <v>1.1</v>
      </c>
      <c r="H157" s="799">
        <v>1.3</v>
      </c>
      <c r="I157" s="494">
        <v>1</v>
      </c>
      <c r="J157" s="494">
        <v>1</v>
      </c>
      <c r="K157" s="800">
        <v>87912.3</v>
      </c>
      <c r="L157" s="800">
        <v>101793.2</v>
      </c>
      <c r="M157" s="801">
        <v>120301.1</v>
      </c>
      <c r="N157" s="435">
        <f t="shared" si="2"/>
        <v>92539.3</v>
      </c>
      <c r="O157" s="436"/>
      <c r="P157" s="436"/>
    </row>
    <row r="158" spans="1:16" ht="31.5">
      <c r="A158" s="798">
        <v>128</v>
      </c>
      <c r="B158" s="494" t="s">
        <v>2765</v>
      </c>
      <c r="C158" s="799" t="s">
        <v>1198</v>
      </c>
      <c r="D158" s="494">
        <v>1.4</v>
      </c>
      <c r="E158" s="799" t="s">
        <v>312</v>
      </c>
      <c r="F158" s="799">
        <v>0.95</v>
      </c>
      <c r="G158" s="799">
        <v>1.1</v>
      </c>
      <c r="H158" s="799">
        <v>1.3</v>
      </c>
      <c r="I158" s="494">
        <v>1.3</v>
      </c>
      <c r="J158" s="494">
        <v>1</v>
      </c>
      <c r="K158" s="800">
        <v>37736</v>
      </c>
      <c r="L158" s="800">
        <v>43694.3</v>
      </c>
      <c r="M158" s="801">
        <v>51638.7</v>
      </c>
      <c r="N158" s="435">
        <f t="shared" si="2"/>
        <v>39722.1</v>
      </c>
      <c r="O158" s="436"/>
      <c r="P158" s="436"/>
    </row>
    <row r="159" spans="1:16" ht="31.5">
      <c r="A159" s="798">
        <v>129</v>
      </c>
      <c r="B159" s="494" t="s">
        <v>2766</v>
      </c>
      <c r="C159" s="799" t="s">
        <v>1199</v>
      </c>
      <c r="D159" s="494">
        <v>2.46</v>
      </c>
      <c r="E159" s="799" t="s">
        <v>312</v>
      </c>
      <c r="F159" s="799">
        <v>0.95</v>
      </c>
      <c r="G159" s="799">
        <v>1.1</v>
      </c>
      <c r="H159" s="799">
        <v>1.3</v>
      </c>
      <c r="I159" s="494">
        <v>1.1</v>
      </c>
      <c r="J159" s="494">
        <v>1</v>
      </c>
      <c r="K159" s="800">
        <v>56106.3</v>
      </c>
      <c r="L159" s="800">
        <v>64965.2</v>
      </c>
      <c r="M159" s="801">
        <v>76777.1</v>
      </c>
      <c r="N159" s="435">
        <f t="shared" si="2"/>
        <v>59059.3</v>
      </c>
      <c r="O159" s="436"/>
      <c r="P159" s="436"/>
    </row>
    <row r="160" spans="1:16" ht="31.5">
      <c r="A160" s="798">
        <v>130</v>
      </c>
      <c r="B160" s="494" t="s">
        <v>2767</v>
      </c>
      <c r="C160" s="799" t="s">
        <v>1762</v>
      </c>
      <c r="D160" s="494">
        <v>3.24</v>
      </c>
      <c r="E160" s="799" t="s">
        <v>312</v>
      </c>
      <c r="F160" s="799">
        <v>0.95</v>
      </c>
      <c r="G160" s="799">
        <v>1.1</v>
      </c>
      <c r="H160" s="799">
        <v>1.3</v>
      </c>
      <c r="I160" s="494">
        <v>1</v>
      </c>
      <c r="J160" s="494">
        <v>1</v>
      </c>
      <c r="K160" s="800">
        <v>67178.3</v>
      </c>
      <c r="L160" s="800">
        <v>77785.4</v>
      </c>
      <c r="M160" s="801">
        <v>91928.2</v>
      </c>
      <c r="N160" s="435">
        <f t="shared" si="2"/>
        <v>70714</v>
      </c>
      <c r="O160" s="436"/>
      <c r="P160" s="436"/>
    </row>
    <row r="161" spans="1:16" ht="15.75">
      <c r="A161" s="798">
        <v>131</v>
      </c>
      <c r="B161" s="494" t="s">
        <v>2768</v>
      </c>
      <c r="C161" s="799" t="s">
        <v>515</v>
      </c>
      <c r="D161" s="494">
        <v>1.09</v>
      </c>
      <c r="E161" s="799" t="s">
        <v>312</v>
      </c>
      <c r="F161" s="799">
        <v>0.95</v>
      </c>
      <c r="G161" s="799">
        <v>1.1</v>
      </c>
      <c r="H161" s="799">
        <v>1.3</v>
      </c>
      <c r="I161" s="494">
        <v>1</v>
      </c>
      <c r="J161" s="494">
        <v>1</v>
      </c>
      <c r="K161" s="800">
        <v>22600.1</v>
      </c>
      <c r="L161" s="800">
        <v>26168.5</v>
      </c>
      <c r="M161" s="801">
        <v>30926.5</v>
      </c>
      <c r="N161" s="435">
        <f t="shared" si="2"/>
        <v>23789.6</v>
      </c>
      <c r="O161" s="436"/>
      <c r="P161" s="436"/>
    </row>
    <row r="162" spans="1:16" ht="15.75">
      <c r="A162" s="798">
        <v>132</v>
      </c>
      <c r="B162" s="494" t="s">
        <v>2769</v>
      </c>
      <c r="C162" s="799" t="s">
        <v>516</v>
      </c>
      <c r="D162" s="494">
        <v>1.36</v>
      </c>
      <c r="E162" s="799" t="s">
        <v>312</v>
      </c>
      <c r="F162" s="799">
        <v>0.95</v>
      </c>
      <c r="G162" s="799">
        <v>1.1</v>
      </c>
      <c r="H162" s="799">
        <v>1.3</v>
      </c>
      <c r="I162" s="494">
        <v>1</v>
      </c>
      <c r="J162" s="494">
        <v>1</v>
      </c>
      <c r="K162" s="800">
        <v>28198.3</v>
      </c>
      <c r="L162" s="800">
        <v>32650.7</v>
      </c>
      <c r="M162" s="801">
        <v>38587.1</v>
      </c>
      <c r="N162" s="435">
        <f t="shared" si="2"/>
        <v>29682.4</v>
      </c>
      <c r="O162" s="436"/>
      <c r="P162" s="436"/>
    </row>
    <row r="163" spans="1:16" ht="15.75">
      <c r="A163" s="798">
        <v>133</v>
      </c>
      <c r="B163" s="494" t="s">
        <v>2770</v>
      </c>
      <c r="C163" s="799" t="s">
        <v>1763</v>
      </c>
      <c r="D163" s="494">
        <v>1.41</v>
      </c>
      <c r="E163" s="799" t="s">
        <v>312</v>
      </c>
      <c r="F163" s="799">
        <v>0.95</v>
      </c>
      <c r="G163" s="799">
        <v>1.1</v>
      </c>
      <c r="H163" s="799">
        <v>1.3</v>
      </c>
      <c r="I163" s="494">
        <v>1</v>
      </c>
      <c r="J163" s="494">
        <v>1</v>
      </c>
      <c r="K163" s="800">
        <v>29235</v>
      </c>
      <c r="L163" s="800">
        <v>33851.1</v>
      </c>
      <c r="M163" s="801">
        <v>40005.8</v>
      </c>
      <c r="N163" s="435">
        <f t="shared" si="2"/>
        <v>30773.7</v>
      </c>
      <c r="O163" s="436"/>
      <c r="P163" s="436"/>
    </row>
    <row r="164" spans="1:16" ht="15.75">
      <c r="A164" s="798">
        <v>134</v>
      </c>
      <c r="B164" s="494" t="s">
        <v>2771</v>
      </c>
      <c r="C164" s="799" t="s">
        <v>1765</v>
      </c>
      <c r="D164" s="494">
        <v>1.88</v>
      </c>
      <c r="E164" s="799" t="s">
        <v>312</v>
      </c>
      <c r="F164" s="799">
        <v>0.95</v>
      </c>
      <c r="G164" s="799">
        <v>1.1</v>
      </c>
      <c r="H164" s="799">
        <v>1.3</v>
      </c>
      <c r="I164" s="494">
        <v>1</v>
      </c>
      <c r="J164" s="494">
        <v>1</v>
      </c>
      <c r="K164" s="800">
        <v>38980</v>
      </c>
      <c r="L164" s="800">
        <v>45134.7</v>
      </c>
      <c r="M164" s="801">
        <v>53341.1</v>
      </c>
      <c r="N164" s="435">
        <f t="shared" si="2"/>
        <v>41031.6</v>
      </c>
      <c r="O164" s="436"/>
      <c r="P164" s="436"/>
    </row>
    <row r="165" spans="1:16" ht="15.75">
      <c r="A165" s="798">
        <v>135</v>
      </c>
      <c r="B165" s="494" t="s">
        <v>2772</v>
      </c>
      <c r="C165" s="799" t="s">
        <v>1766</v>
      </c>
      <c r="D165" s="494">
        <v>1.92</v>
      </c>
      <c r="E165" s="799" t="s">
        <v>312</v>
      </c>
      <c r="F165" s="799">
        <v>0.95</v>
      </c>
      <c r="G165" s="799">
        <v>1.1</v>
      </c>
      <c r="H165" s="799">
        <v>1.3</v>
      </c>
      <c r="I165" s="494">
        <v>1</v>
      </c>
      <c r="J165" s="494">
        <v>1</v>
      </c>
      <c r="K165" s="800">
        <v>39809.4</v>
      </c>
      <c r="L165" s="800">
        <v>46095.1</v>
      </c>
      <c r="M165" s="801">
        <v>54476</v>
      </c>
      <c r="N165" s="435">
        <f t="shared" si="2"/>
        <v>41904.6</v>
      </c>
      <c r="O165" s="436"/>
      <c r="P165" s="436"/>
    </row>
    <row r="166" spans="1:16" ht="31.5">
      <c r="A166" s="798">
        <v>136</v>
      </c>
      <c r="B166" s="494" t="s">
        <v>2773</v>
      </c>
      <c r="C166" s="799" t="s">
        <v>1767</v>
      </c>
      <c r="D166" s="494">
        <v>2.29</v>
      </c>
      <c r="E166" s="799" t="s">
        <v>312</v>
      </c>
      <c r="F166" s="799">
        <v>0.95</v>
      </c>
      <c r="G166" s="799">
        <v>1.1</v>
      </c>
      <c r="H166" s="799">
        <v>1.3</v>
      </c>
      <c r="I166" s="494">
        <v>1</v>
      </c>
      <c r="J166" s="494">
        <v>1</v>
      </c>
      <c r="K166" s="800">
        <v>47481</v>
      </c>
      <c r="L166" s="800">
        <v>54978</v>
      </c>
      <c r="M166" s="801">
        <v>64973.9</v>
      </c>
      <c r="N166" s="435">
        <f t="shared" si="2"/>
        <v>49980</v>
      </c>
      <c r="O166" s="436"/>
      <c r="P166" s="436"/>
    </row>
    <row r="167" spans="1:16" ht="31.5">
      <c r="A167" s="798">
        <v>137</v>
      </c>
      <c r="B167" s="494" t="s">
        <v>2774</v>
      </c>
      <c r="C167" s="799" t="s">
        <v>1768</v>
      </c>
      <c r="D167" s="494">
        <v>3.12</v>
      </c>
      <c r="E167" s="799" t="s">
        <v>312</v>
      </c>
      <c r="F167" s="799">
        <v>0.95</v>
      </c>
      <c r="G167" s="799">
        <v>1.1</v>
      </c>
      <c r="H167" s="799">
        <v>1.3</v>
      </c>
      <c r="I167" s="494">
        <v>1</v>
      </c>
      <c r="J167" s="494">
        <v>1</v>
      </c>
      <c r="K167" s="800">
        <v>64690.2</v>
      </c>
      <c r="L167" s="800">
        <v>74904.5</v>
      </c>
      <c r="M167" s="801">
        <v>88523.5</v>
      </c>
      <c r="N167" s="435">
        <f t="shared" si="2"/>
        <v>68095</v>
      </c>
      <c r="O167" s="436"/>
      <c r="P167" s="436"/>
    </row>
    <row r="168" spans="1:16" ht="31.5">
      <c r="A168" s="798">
        <v>138</v>
      </c>
      <c r="B168" s="494" t="s">
        <v>2775</v>
      </c>
      <c r="C168" s="799" t="s">
        <v>1769</v>
      </c>
      <c r="D168" s="494">
        <v>1.96</v>
      </c>
      <c r="E168" s="799" t="s">
        <v>312</v>
      </c>
      <c r="F168" s="799">
        <v>0.95</v>
      </c>
      <c r="G168" s="799">
        <v>1.1</v>
      </c>
      <c r="H168" s="799">
        <v>1.3</v>
      </c>
      <c r="I168" s="494">
        <v>1.2</v>
      </c>
      <c r="J168" s="494">
        <v>1</v>
      </c>
      <c r="K168" s="800">
        <v>48766.5</v>
      </c>
      <c r="L168" s="800">
        <v>56466.4</v>
      </c>
      <c r="M168" s="801">
        <v>66733.1</v>
      </c>
      <c r="N168" s="435">
        <f t="shared" si="2"/>
        <v>51333.1</v>
      </c>
      <c r="O168" s="436"/>
      <c r="P168" s="436"/>
    </row>
    <row r="169" spans="1:16" ht="31.5">
      <c r="A169" s="798">
        <v>139</v>
      </c>
      <c r="B169" s="494" t="s">
        <v>2776</v>
      </c>
      <c r="C169" s="799" t="s">
        <v>1770</v>
      </c>
      <c r="D169" s="494">
        <v>2.17</v>
      </c>
      <c r="E169" s="799" t="s">
        <v>312</v>
      </c>
      <c r="F169" s="799">
        <v>0.95</v>
      </c>
      <c r="G169" s="799">
        <v>1.1</v>
      </c>
      <c r="H169" s="799">
        <v>1.3</v>
      </c>
      <c r="I169" s="494">
        <v>1.2</v>
      </c>
      <c r="J169" s="494">
        <v>1</v>
      </c>
      <c r="K169" s="800">
        <v>53991.5</v>
      </c>
      <c r="L169" s="800">
        <v>62516.4</v>
      </c>
      <c r="M169" s="801">
        <v>73883</v>
      </c>
      <c r="N169" s="435">
        <f t="shared" si="2"/>
        <v>56833.1</v>
      </c>
      <c r="O169" s="436"/>
      <c r="P169" s="436"/>
    </row>
    <row r="170" spans="1:16" ht="15.75">
      <c r="A170" s="798">
        <v>140</v>
      </c>
      <c r="B170" s="494" t="s">
        <v>2777</v>
      </c>
      <c r="C170" s="799" t="s">
        <v>1771</v>
      </c>
      <c r="D170" s="494">
        <v>2.02</v>
      </c>
      <c r="E170" s="799" t="s">
        <v>312</v>
      </c>
      <c r="F170" s="799">
        <v>0.95</v>
      </c>
      <c r="G170" s="799">
        <v>1.1</v>
      </c>
      <c r="H170" s="799">
        <v>1.3</v>
      </c>
      <c r="I170" s="494">
        <v>1</v>
      </c>
      <c r="J170" s="494">
        <v>1</v>
      </c>
      <c r="K170" s="800">
        <v>41882.8</v>
      </c>
      <c r="L170" s="800">
        <v>48495.8</v>
      </c>
      <c r="M170" s="801">
        <v>57313.3</v>
      </c>
      <c r="N170" s="435">
        <f t="shared" si="2"/>
        <v>44087.1</v>
      </c>
      <c r="O170" s="436"/>
      <c r="P170" s="436"/>
    </row>
    <row r="171" spans="1:16" ht="15.75">
      <c r="A171" s="798">
        <v>141</v>
      </c>
      <c r="B171" s="494" t="s">
        <v>2778</v>
      </c>
      <c r="C171" s="799" t="s">
        <v>1772</v>
      </c>
      <c r="D171" s="494">
        <v>2.57</v>
      </c>
      <c r="E171" s="799" t="s">
        <v>312</v>
      </c>
      <c r="F171" s="799">
        <v>0.95</v>
      </c>
      <c r="G171" s="799">
        <v>1.1</v>
      </c>
      <c r="H171" s="799">
        <v>1.3</v>
      </c>
      <c r="I171" s="494">
        <v>1</v>
      </c>
      <c r="J171" s="494">
        <v>1</v>
      </c>
      <c r="K171" s="800">
        <v>53286.5</v>
      </c>
      <c r="L171" s="800">
        <v>61700.2</v>
      </c>
      <c r="M171" s="801">
        <v>72918.4</v>
      </c>
      <c r="N171" s="435">
        <f t="shared" si="2"/>
        <v>56091</v>
      </c>
      <c r="O171" s="436"/>
      <c r="P171" s="436"/>
    </row>
    <row r="172" spans="1:16" ht="15.75">
      <c r="A172" s="798">
        <v>142</v>
      </c>
      <c r="B172" s="494" t="s">
        <v>2779</v>
      </c>
      <c r="C172" s="799" t="s">
        <v>1773</v>
      </c>
      <c r="D172" s="494">
        <v>3.14</v>
      </c>
      <c r="E172" s="799" t="s">
        <v>312</v>
      </c>
      <c r="F172" s="799">
        <v>0.95</v>
      </c>
      <c r="G172" s="799">
        <v>1.1</v>
      </c>
      <c r="H172" s="799">
        <v>1.3</v>
      </c>
      <c r="I172" s="494">
        <v>1</v>
      </c>
      <c r="J172" s="494">
        <v>1</v>
      </c>
      <c r="K172" s="800">
        <v>65104.9</v>
      </c>
      <c r="L172" s="800">
        <v>75384.6</v>
      </c>
      <c r="M172" s="801">
        <v>89090.9</v>
      </c>
      <c r="N172" s="435">
        <f t="shared" si="2"/>
        <v>68531.5</v>
      </c>
      <c r="O172" s="436"/>
      <c r="P172" s="436"/>
    </row>
    <row r="173" spans="1:16" ht="15.75">
      <c r="A173" s="798">
        <v>143</v>
      </c>
      <c r="B173" s="494" t="s">
        <v>2780</v>
      </c>
      <c r="C173" s="799" t="s">
        <v>517</v>
      </c>
      <c r="D173" s="494">
        <v>2.48</v>
      </c>
      <c r="E173" s="799" t="s">
        <v>312</v>
      </c>
      <c r="F173" s="799">
        <v>0.95</v>
      </c>
      <c r="G173" s="799">
        <v>1.1</v>
      </c>
      <c r="H173" s="799">
        <v>1.3</v>
      </c>
      <c r="I173" s="494">
        <v>1</v>
      </c>
      <c r="J173" s="494">
        <v>1</v>
      </c>
      <c r="K173" s="800">
        <v>51420.4</v>
      </c>
      <c r="L173" s="800">
        <v>59539.4</v>
      </c>
      <c r="M173" s="801">
        <v>70364.8</v>
      </c>
      <c r="N173" s="435">
        <f t="shared" si="2"/>
        <v>54126.8</v>
      </c>
      <c r="O173" s="436"/>
      <c r="P173" s="436"/>
    </row>
    <row r="174" spans="1:16" ht="31.5">
      <c r="A174" s="798">
        <v>144</v>
      </c>
      <c r="B174" s="494" t="s">
        <v>2781</v>
      </c>
      <c r="C174" s="799" t="s">
        <v>1774</v>
      </c>
      <c r="D174" s="494">
        <v>1.91</v>
      </c>
      <c r="E174" s="799" t="s">
        <v>312</v>
      </c>
      <c r="F174" s="799">
        <v>0.95</v>
      </c>
      <c r="G174" s="799">
        <v>1.1</v>
      </c>
      <c r="H174" s="799">
        <v>1.3</v>
      </c>
      <c r="I174" s="494">
        <v>1</v>
      </c>
      <c r="J174" s="494">
        <v>1</v>
      </c>
      <c r="K174" s="800">
        <v>39602</v>
      </c>
      <c r="L174" s="800">
        <v>45855</v>
      </c>
      <c r="M174" s="801">
        <v>54192.2</v>
      </c>
      <c r="N174" s="435">
        <f t="shared" si="2"/>
        <v>41686.3</v>
      </c>
      <c r="O174" s="436"/>
      <c r="P174" s="436"/>
    </row>
    <row r="175" spans="1:16" ht="31.5">
      <c r="A175" s="798">
        <v>145</v>
      </c>
      <c r="B175" s="494" t="s">
        <v>2782</v>
      </c>
      <c r="C175" s="799" t="s">
        <v>1201</v>
      </c>
      <c r="D175" s="494">
        <v>2.88</v>
      </c>
      <c r="E175" s="799" t="s">
        <v>312</v>
      </c>
      <c r="F175" s="799">
        <v>0.95</v>
      </c>
      <c r="G175" s="799">
        <v>1.1</v>
      </c>
      <c r="H175" s="799">
        <v>1.3</v>
      </c>
      <c r="I175" s="494">
        <v>1</v>
      </c>
      <c r="J175" s="494">
        <v>1</v>
      </c>
      <c r="K175" s="800">
        <v>59714</v>
      </c>
      <c r="L175" s="800">
        <v>69142.6</v>
      </c>
      <c r="M175" s="801">
        <v>81714</v>
      </c>
      <c r="N175" s="435">
        <f t="shared" si="2"/>
        <v>62856.9</v>
      </c>
      <c r="O175" s="436"/>
      <c r="P175" s="436"/>
    </row>
    <row r="176" spans="1:16" ht="31.5">
      <c r="A176" s="798">
        <v>146</v>
      </c>
      <c r="B176" s="494" t="s">
        <v>2783</v>
      </c>
      <c r="C176" s="799" t="s">
        <v>1202</v>
      </c>
      <c r="D176" s="494">
        <v>4.25</v>
      </c>
      <c r="E176" s="799" t="s">
        <v>312</v>
      </c>
      <c r="F176" s="799">
        <v>0.95</v>
      </c>
      <c r="G176" s="799">
        <v>1.1</v>
      </c>
      <c r="H176" s="799">
        <v>1.3</v>
      </c>
      <c r="I176" s="494">
        <v>1</v>
      </c>
      <c r="J176" s="494">
        <v>1</v>
      </c>
      <c r="K176" s="800">
        <v>88119.7</v>
      </c>
      <c r="L176" s="800">
        <v>102033.3</v>
      </c>
      <c r="M176" s="801">
        <v>120584.8</v>
      </c>
      <c r="N176" s="435">
        <f t="shared" si="2"/>
        <v>92757.6</v>
      </c>
      <c r="O176" s="436"/>
      <c r="P176" s="436"/>
    </row>
    <row r="177" spans="1:16" ht="15.75">
      <c r="A177" s="798">
        <v>147</v>
      </c>
      <c r="B177" s="494" t="s">
        <v>2784</v>
      </c>
      <c r="C177" s="799" t="s">
        <v>518</v>
      </c>
      <c r="D177" s="494">
        <v>2.56</v>
      </c>
      <c r="E177" s="799" t="s">
        <v>312</v>
      </c>
      <c r="F177" s="799">
        <v>0.95</v>
      </c>
      <c r="G177" s="799">
        <v>1.1</v>
      </c>
      <c r="H177" s="799">
        <v>1.3</v>
      </c>
      <c r="I177" s="494">
        <v>1</v>
      </c>
      <c r="J177" s="494">
        <v>1</v>
      </c>
      <c r="K177" s="800">
        <v>53079.2</v>
      </c>
      <c r="L177" s="800">
        <v>61460.1</v>
      </c>
      <c r="M177" s="801">
        <v>72634.6</v>
      </c>
      <c r="N177" s="435">
        <f t="shared" si="2"/>
        <v>55872.8</v>
      </c>
      <c r="O177" s="436"/>
      <c r="P177" s="436"/>
    </row>
    <row r="178" spans="1:16" ht="15.75">
      <c r="A178" s="798">
        <v>148</v>
      </c>
      <c r="B178" s="494" t="s">
        <v>2785</v>
      </c>
      <c r="C178" s="799" t="s">
        <v>519</v>
      </c>
      <c r="D178" s="494">
        <v>3.6</v>
      </c>
      <c r="E178" s="799" t="s">
        <v>312</v>
      </c>
      <c r="F178" s="799">
        <v>0.95</v>
      </c>
      <c r="G178" s="799">
        <v>1.1</v>
      </c>
      <c r="H178" s="799">
        <v>1.3</v>
      </c>
      <c r="I178" s="494">
        <v>1</v>
      </c>
      <c r="J178" s="494">
        <v>1</v>
      </c>
      <c r="K178" s="800">
        <v>74642.6</v>
      </c>
      <c r="L178" s="800">
        <v>86428.2</v>
      </c>
      <c r="M178" s="801">
        <v>102142.5</v>
      </c>
      <c r="N178" s="435">
        <f t="shared" si="2"/>
        <v>78571.1</v>
      </c>
      <c r="O178" s="436"/>
      <c r="P178" s="436"/>
    </row>
    <row r="179" spans="1:16" ht="31.5">
      <c r="A179" s="798">
        <v>149</v>
      </c>
      <c r="B179" s="494" t="s">
        <v>2786</v>
      </c>
      <c r="C179" s="799" t="s">
        <v>2032</v>
      </c>
      <c r="D179" s="494">
        <v>0.57</v>
      </c>
      <c r="E179" s="799" t="s">
        <v>312</v>
      </c>
      <c r="F179" s="799">
        <v>0.95</v>
      </c>
      <c r="G179" s="799">
        <v>1.1</v>
      </c>
      <c r="H179" s="799">
        <v>1.3</v>
      </c>
      <c r="I179" s="494">
        <v>1</v>
      </c>
      <c r="J179" s="494">
        <v>1</v>
      </c>
      <c r="K179" s="800">
        <v>11818.4</v>
      </c>
      <c r="L179" s="800">
        <v>13684.5</v>
      </c>
      <c r="M179" s="801">
        <v>16172.6</v>
      </c>
      <c r="N179" s="435">
        <f t="shared" si="2"/>
        <v>12440.4</v>
      </c>
      <c r="O179" s="436"/>
      <c r="P179" s="436"/>
    </row>
    <row r="180" spans="1:16" ht="31.5">
      <c r="A180" s="798">
        <v>150</v>
      </c>
      <c r="B180" s="494" t="s">
        <v>2787</v>
      </c>
      <c r="C180" s="799" t="s">
        <v>2033</v>
      </c>
      <c r="D180" s="494">
        <v>1</v>
      </c>
      <c r="E180" s="799" t="s">
        <v>312</v>
      </c>
      <c r="F180" s="799">
        <v>0.95</v>
      </c>
      <c r="G180" s="799">
        <v>1.1</v>
      </c>
      <c r="H180" s="799">
        <v>1.3</v>
      </c>
      <c r="I180" s="494">
        <v>1.2</v>
      </c>
      <c r="J180" s="494">
        <v>1</v>
      </c>
      <c r="K180" s="800">
        <v>24880.9</v>
      </c>
      <c r="L180" s="800">
        <v>28809.4</v>
      </c>
      <c r="M180" s="801">
        <v>34047.5</v>
      </c>
      <c r="N180" s="435">
        <f t="shared" si="2"/>
        <v>26190.4</v>
      </c>
      <c r="O180" s="436"/>
      <c r="P180" s="436"/>
    </row>
    <row r="181" spans="1:16" ht="31.5">
      <c r="A181" s="798">
        <v>151</v>
      </c>
      <c r="B181" s="494" t="s">
        <v>2788</v>
      </c>
      <c r="C181" s="799" t="s">
        <v>2034</v>
      </c>
      <c r="D181" s="494">
        <v>1.67</v>
      </c>
      <c r="E181" s="799" t="s">
        <v>312</v>
      </c>
      <c r="F181" s="799">
        <v>0.95</v>
      </c>
      <c r="G181" s="799">
        <v>1.1</v>
      </c>
      <c r="H181" s="799">
        <v>1.3</v>
      </c>
      <c r="I181" s="494">
        <v>1</v>
      </c>
      <c r="J181" s="494">
        <v>1</v>
      </c>
      <c r="K181" s="800">
        <v>34625.9</v>
      </c>
      <c r="L181" s="800">
        <v>40093.1</v>
      </c>
      <c r="M181" s="801">
        <v>47382.7</v>
      </c>
      <c r="N181" s="435">
        <f t="shared" si="2"/>
        <v>36448.3</v>
      </c>
      <c r="O181" s="436"/>
      <c r="P181" s="436"/>
    </row>
    <row r="182" spans="1:16" ht="31.5">
      <c r="A182" s="798">
        <v>152</v>
      </c>
      <c r="B182" s="494" t="s">
        <v>2789</v>
      </c>
      <c r="C182" s="799" t="s">
        <v>2035</v>
      </c>
      <c r="D182" s="494">
        <v>2.18</v>
      </c>
      <c r="E182" s="799" t="s">
        <v>312</v>
      </c>
      <c r="F182" s="799">
        <v>0.95</v>
      </c>
      <c r="G182" s="799">
        <v>1.1</v>
      </c>
      <c r="H182" s="799">
        <v>1.3</v>
      </c>
      <c r="I182" s="494">
        <v>1</v>
      </c>
      <c r="J182" s="494">
        <v>1</v>
      </c>
      <c r="K182" s="800">
        <v>45200.2</v>
      </c>
      <c r="L182" s="800">
        <v>52337.1</v>
      </c>
      <c r="M182" s="801">
        <v>61852.9</v>
      </c>
      <c r="N182" s="435">
        <f t="shared" si="2"/>
        <v>47579.2</v>
      </c>
      <c r="O182" s="436"/>
      <c r="P182" s="436"/>
    </row>
    <row r="183" spans="1:16" ht="31.5">
      <c r="A183" s="798">
        <v>153</v>
      </c>
      <c r="B183" s="494" t="s">
        <v>2790</v>
      </c>
      <c r="C183" s="799" t="s">
        <v>2036</v>
      </c>
      <c r="D183" s="494">
        <v>2.69</v>
      </c>
      <c r="E183" s="799" t="s">
        <v>312</v>
      </c>
      <c r="F183" s="799">
        <v>0.95</v>
      </c>
      <c r="G183" s="799">
        <v>1.1</v>
      </c>
      <c r="H183" s="799">
        <v>1.3</v>
      </c>
      <c r="I183" s="494">
        <v>1</v>
      </c>
      <c r="J183" s="494">
        <v>1</v>
      </c>
      <c r="K183" s="800">
        <v>55774.6</v>
      </c>
      <c r="L183" s="800">
        <v>64581.1</v>
      </c>
      <c r="M183" s="801">
        <v>76323.1</v>
      </c>
      <c r="N183" s="435">
        <f t="shared" si="2"/>
        <v>58710.1</v>
      </c>
      <c r="O183" s="436"/>
      <c r="P183" s="436"/>
    </row>
    <row r="184" spans="1:16" ht="31.5">
      <c r="A184" s="798">
        <v>154</v>
      </c>
      <c r="B184" s="494" t="s">
        <v>2791</v>
      </c>
      <c r="C184" s="799" t="s">
        <v>2037</v>
      </c>
      <c r="D184" s="494">
        <v>3.44</v>
      </c>
      <c r="E184" s="799" t="s">
        <v>312</v>
      </c>
      <c r="F184" s="799">
        <v>0.95</v>
      </c>
      <c r="G184" s="799">
        <v>1.1</v>
      </c>
      <c r="H184" s="799">
        <v>1.3</v>
      </c>
      <c r="I184" s="494">
        <v>1</v>
      </c>
      <c r="J184" s="494">
        <v>1</v>
      </c>
      <c r="K184" s="800">
        <v>71325.1</v>
      </c>
      <c r="L184" s="800">
        <v>82587</v>
      </c>
      <c r="M184" s="801">
        <v>97602.8</v>
      </c>
      <c r="N184" s="435">
        <f t="shared" si="2"/>
        <v>75079.1</v>
      </c>
      <c r="O184" s="436"/>
      <c r="P184" s="436"/>
    </row>
    <row r="185" spans="1:16" ht="31.5">
      <c r="A185" s="798">
        <v>155</v>
      </c>
      <c r="B185" s="494" t="s">
        <v>2792</v>
      </c>
      <c r="C185" s="799" t="s">
        <v>2038</v>
      </c>
      <c r="D185" s="494">
        <v>4.42</v>
      </c>
      <c r="E185" s="799" t="s">
        <v>312</v>
      </c>
      <c r="F185" s="799">
        <v>0.95</v>
      </c>
      <c r="G185" s="799">
        <v>1.1</v>
      </c>
      <c r="H185" s="799">
        <v>1.3</v>
      </c>
      <c r="I185" s="494">
        <v>1</v>
      </c>
      <c r="J185" s="494">
        <v>1</v>
      </c>
      <c r="K185" s="800">
        <v>91644.5</v>
      </c>
      <c r="L185" s="800">
        <v>106114.7</v>
      </c>
      <c r="M185" s="801">
        <v>125408.2</v>
      </c>
      <c r="N185" s="435">
        <f t="shared" si="2"/>
        <v>96467.9</v>
      </c>
      <c r="O185" s="436"/>
      <c r="P185" s="436"/>
    </row>
    <row r="186" spans="1:16" ht="31.5">
      <c r="A186" s="798">
        <v>156</v>
      </c>
      <c r="B186" s="494" t="s">
        <v>2793</v>
      </c>
      <c r="C186" s="799" t="s">
        <v>2039</v>
      </c>
      <c r="D186" s="494">
        <v>5.39</v>
      </c>
      <c r="E186" s="799" t="s">
        <v>312</v>
      </c>
      <c r="F186" s="799">
        <v>0.95</v>
      </c>
      <c r="G186" s="799">
        <v>1.1</v>
      </c>
      <c r="H186" s="799">
        <v>1.3</v>
      </c>
      <c r="I186" s="494">
        <v>1</v>
      </c>
      <c r="J186" s="494">
        <v>1</v>
      </c>
      <c r="K186" s="800">
        <v>111756.5</v>
      </c>
      <c r="L186" s="800">
        <v>129402.3</v>
      </c>
      <c r="M186" s="801">
        <v>152929.9</v>
      </c>
      <c r="N186" s="435">
        <f t="shared" si="2"/>
        <v>117638.4</v>
      </c>
      <c r="O186" s="436"/>
      <c r="P186" s="436"/>
    </row>
    <row r="187" spans="1:16" ht="31.5">
      <c r="A187" s="798">
        <v>157</v>
      </c>
      <c r="B187" s="494" t="s">
        <v>2794</v>
      </c>
      <c r="C187" s="799" t="s">
        <v>2040</v>
      </c>
      <c r="D187" s="494">
        <v>8.65</v>
      </c>
      <c r="E187" s="799" t="s">
        <v>312</v>
      </c>
      <c r="F187" s="799">
        <v>0.95</v>
      </c>
      <c r="G187" s="799">
        <v>1.1</v>
      </c>
      <c r="H187" s="799">
        <v>1.3</v>
      </c>
      <c r="I187" s="494">
        <v>1</v>
      </c>
      <c r="J187" s="494">
        <v>1</v>
      </c>
      <c r="K187" s="800">
        <v>179349.5</v>
      </c>
      <c r="L187" s="800">
        <v>207667.8</v>
      </c>
      <c r="M187" s="801">
        <v>245425.6</v>
      </c>
      <c r="N187" s="435">
        <f t="shared" si="2"/>
        <v>188788.9</v>
      </c>
      <c r="O187" s="436"/>
      <c r="P187" s="436"/>
    </row>
    <row r="188" spans="1:16" ht="31.5">
      <c r="A188" s="798">
        <v>158</v>
      </c>
      <c r="B188" s="494" t="s">
        <v>2795</v>
      </c>
      <c r="C188" s="799" t="s">
        <v>2041</v>
      </c>
      <c r="D188" s="494">
        <v>14.64</v>
      </c>
      <c r="E188" s="799" t="s">
        <v>312</v>
      </c>
      <c r="F188" s="799">
        <v>0.95</v>
      </c>
      <c r="G188" s="799">
        <v>1.1</v>
      </c>
      <c r="H188" s="799">
        <v>1.3</v>
      </c>
      <c r="I188" s="494">
        <v>1</v>
      </c>
      <c r="J188" s="494">
        <v>1</v>
      </c>
      <c r="K188" s="800">
        <v>303546.4</v>
      </c>
      <c r="L188" s="800">
        <v>351474.8</v>
      </c>
      <c r="M188" s="801">
        <v>415379.3</v>
      </c>
      <c r="N188" s="435">
        <f t="shared" si="2"/>
        <v>319522.5</v>
      </c>
      <c r="O188" s="436"/>
      <c r="P188" s="436"/>
    </row>
    <row r="189" spans="1:16" ht="31.5">
      <c r="A189" s="798">
        <v>159</v>
      </c>
      <c r="B189" s="494" t="s">
        <v>2796</v>
      </c>
      <c r="C189" s="799" t="s">
        <v>2044</v>
      </c>
      <c r="D189" s="494">
        <v>3.02</v>
      </c>
      <c r="E189" s="799" t="s">
        <v>312</v>
      </c>
      <c r="F189" s="799">
        <v>0.95</v>
      </c>
      <c r="G189" s="799">
        <v>1.1</v>
      </c>
      <c r="H189" s="799">
        <v>1.3</v>
      </c>
      <c r="I189" s="494">
        <v>1</v>
      </c>
      <c r="J189" s="494">
        <v>1</v>
      </c>
      <c r="K189" s="800">
        <v>62616.8</v>
      </c>
      <c r="L189" s="800">
        <v>72503.7</v>
      </c>
      <c r="M189" s="801">
        <v>85686.2</v>
      </c>
      <c r="N189" s="435">
        <f t="shared" si="2"/>
        <v>65912.4</v>
      </c>
      <c r="O189" s="436"/>
      <c r="P189" s="436"/>
    </row>
    <row r="190" spans="1:16" ht="31.5">
      <c r="A190" s="798">
        <v>160</v>
      </c>
      <c r="B190" s="494" t="s">
        <v>2797</v>
      </c>
      <c r="C190" s="799" t="s">
        <v>2045</v>
      </c>
      <c r="D190" s="494">
        <v>1.42</v>
      </c>
      <c r="E190" s="799" t="s">
        <v>312</v>
      </c>
      <c r="F190" s="799">
        <v>0.95</v>
      </c>
      <c r="G190" s="799">
        <v>1.1</v>
      </c>
      <c r="H190" s="799">
        <v>1.3</v>
      </c>
      <c r="I190" s="494">
        <v>1</v>
      </c>
      <c r="J190" s="494">
        <v>1</v>
      </c>
      <c r="K190" s="800">
        <v>29442.3</v>
      </c>
      <c r="L190" s="800">
        <v>34091.1</v>
      </c>
      <c r="M190" s="801">
        <v>40289.5</v>
      </c>
      <c r="N190" s="435">
        <f t="shared" si="2"/>
        <v>30991.9</v>
      </c>
      <c r="O190" s="436"/>
      <c r="P190" s="436"/>
    </row>
    <row r="191" spans="1:16" ht="15.75">
      <c r="A191" s="798">
        <v>161</v>
      </c>
      <c r="B191" s="494" t="s">
        <v>2798</v>
      </c>
      <c r="C191" s="799" t="s">
        <v>1316</v>
      </c>
      <c r="D191" s="494">
        <v>1.04</v>
      </c>
      <c r="E191" s="799" t="s">
        <v>312</v>
      </c>
      <c r="F191" s="799">
        <v>0.95</v>
      </c>
      <c r="G191" s="799">
        <v>1.1</v>
      </c>
      <c r="H191" s="799">
        <v>1.3</v>
      </c>
      <c r="I191" s="494">
        <v>1</v>
      </c>
      <c r="J191" s="494">
        <v>1</v>
      </c>
      <c r="K191" s="800">
        <v>21563.4</v>
      </c>
      <c r="L191" s="800">
        <v>24968.2</v>
      </c>
      <c r="M191" s="801">
        <v>29507.8</v>
      </c>
      <c r="N191" s="435">
        <f t="shared" si="2"/>
        <v>22698.3</v>
      </c>
      <c r="O191" s="436"/>
      <c r="P191" s="436"/>
    </row>
    <row r="192" spans="1:16" ht="15.75">
      <c r="A192" s="798">
        <v>162</v>
      </c>
      <c r="B192" s="494" t="s">
        <v>2799</v>
      </c>
      <c r="C192" s="799" t="s">
        <v>1205</v>
      </c>
      <c r="D192" s="494">
        <v>1.49</v>
      </c>
      <c r="E192" s="799" t="s">
        <v>312</v>
      </c>
      <c r="F192" s="799">
        <v>0.95</v>
      </c>
      <c r="G192" s="799">
        <v>1.1</v>
      </c>
      <c r="H192" s="799">
        <v>1.3</v>
      </c>
      <c r="I192" s="494">
        <v>1</v>
      </c>
      <c r="J192" s="494">
        <v>1</v>
      </c>
      <c r="K192" s="800">
        <v>30893.7</v>
      </c>
      <c r="L192" s="800">
        <v>35771.7</v>
      </c>
      <c r="M192" s="801">
        <v>42275.6</v>
      </c>
      <c r="N192" s="435">
        <f t="shared" si="2"/>
        <v>32519.7</v>
      </c>
      <c r="O192" s="436"/>
      <c r="P192" s="436"/>
    </row>
    <row r="193" spans="1:16" ht="15.75">
      <c r="A193" s="798">
        <v>163</v>
      </c>
      <c r="B193" s="494" t="s">
        <v>2800</v>
      </c>
      <c r="C193" s="799" t="s">
        <v>1206</v>
      </c>
      <c r="D193" s="494">
        <v>4.15</v>
      </c>
      <c r="E193" s="799" t="s">
        <v>312</v>
      </c>
      <c r="F193" s="799">
        <v>0.95</v>
      </c>
      <c r="G193" s="799">
        <v>1.1</v>
      </c>
      <c r="H193" s="799">
        <v>1.3</v>
      </c>
      <c r="I193" s="494">
        <v>1</v>
      </c>
      <c r="J193" s="494">
        <v>1</v>
      </c>
      <c r="K193" s="800">
        <v>86046.3</v>
      </c>
      <c r="L193" s="800">
        <v>99632.5</v>
      </c>
      <c r="M193" s="801">
        <v>117747.5</v>
      </c>
      <c r="N193" s="435">
        <f t="shared" si="2"/>
        <v>90575</v>
      </c>
      <c r="O193" s="436"/>
      <c r="P193" s="436"/>
    </row>
    <row r="194" spans="1:16" ht="15.75">
      <c r="A194" s="798">
        <v>164</v>
      </c>
      <c r="B194" s="494" t="s">
        <v>2801</v>
      </c>
      <c r="C194" s="799" t="s">
        <v>2488</v>
      </c>
      <c r="D194" s="494">
        <v>4.32</v>
      </c>
      <c r="E194" s="799" t="s">
        <v>312</v>
      </c>
      <c r="F194" s="799">
        <v>0.95</v>
      </c>
      <c r="G194" s="799">
        <v>1.1</v>
      </c>
      <c r="H194" s="799">
        <v>1.3</v>
      </c>
      <c r="I194" s="494">
        <v>1</v>
      </c>
      <c r="J194" s="494">
        <v>1</v>
      </c>
      <c r="K194" s="800">
        <v>89571.1</v>
      </c>
      <c r="L194" s="800">
        <v>103713.9</v>
      </c>
      <c r="M194" s="801">
        <v>122570.9</v>
      </c>
      <c r="N194" s="435">
        <f t="shared" si="2"/>
        <v>94285.3</v>
      </c>
      <c r="O194" s="436"/>
      <c r="P194" s="436"/>
    </row>
    <row r="195" spans="1:16" ht="15.75">
      <c r="A195" s="798">
        <v>165</v>
      </c>
      <c r="B195" s="494" t="s">
        <v>2802</v>
      </c>
      <c r="C195" s="799" t="s">
        <v>2490</v>
      </c>
      <c r="D195" s="494">
        <v>4.68</v>
      </c>
      <c r="E195" s="799" t="s">
        <v>312</v>
      </c>
      <c r="F195" s="799">
        <v>0.95</v>
      </c>
      <c r="G195" s="799">
        <v>1.1</v>
      </c>
      <c r="H195" s="799">
        <v>1.3</v>
      </c>
      <c r="I195" s="494">
        <v>1</v>
      </c>
      <c r="J195" s="494">
        <v>1</v>
      </c>
      <c r="K195" s="800">
        <v>97035.3</v>
      </c>
      <c r="L195" s="800">
        <v>112356.7</v>
      </c>
      <c r="M195" s="801">
        <v>132785.2</v>
      </c>
      <c r="N195" s="435">
        <f t="shared" si="2"/>
        <v>102142.5</v>
      </c>
      <c r="O195" s="436"/>
      <c r="P195" s="436"/>
    </row>
    <row r="196" spans="1:16" ht="15.75">
      <c r="A196" s="798">
        <v>166</v>
      </c>
      <c r="B196" s="494" t="s">
        <v>2803</v>
      </c>
      <c r="C196" s="799" t="s">
        <v>2492</v>
      </c>
      <c r="D196" s="494">
        <v>7.47</v>
      </c>
      <c r="E196" s="799" t="s">
        <v>312</v>
      </c>
      <c r="F196" s="799">
        <v>0.95</v>
      </c>
      <c r="G196" s="799">
        <v>1.1</v>
      </c>
      <c r="H196" s="799">
        <v>1.3</v>
      </c>
      <c r="I196" s="494">
        <v>1</v>
      </c>
      <c r="J196" s="494">
        <v>1</v>
      </c>
      <c r="K196" s="800">
        <v>154883.3</v>
      </c>
      <c r="L196" s="800">
        <v>179338.6</v>
      </c>
      <c r="M196" s="801">
        <v>211945.6</v>
      </c>
      <c r="N196" s="435">
        <f t="shared" si="2"/>
        <v>163035.1</v>
      </c>
      <c r="O196" s="436"/>
      <c r="P196" s="436"/>
    </row>
    <row r="197" spans="1:16" ht="15.75">
      <c r="A197" s="798">
        <v>167</v>
      </c>
      <c r="B197" s="494" t="s">
        <v>2804</v>
      </c>
      <c r="C197" s="799" t="s">
        <v>2494</v>
      </c>
      <c r="D197" s="494">
        <v>8.71</v>
      </c>
      <c r="E197" s="799" t="s">
        <v>312</v>
      </c>
      <c r="F197" s="799">
        <v>0.95</v>
      </c>
      <c r="G197" s="799">
        <v>1.1</v>
      </c>
      <c r="H197" s="799">
        <v>1.3</v>
      </c>
      <c r="I197" s="494">
        <v>1</v>
      </c>
      <c r="J197" s="494">
        <v>1</v>
      </c>
      <c r="K197" s="800">
        <v>180593.5</v>
      </c>
      <c r="L197" s="800">
        <v>209108.3</v>
      </c>
      <c r="M197" s="801">
        <v>247128</v>
      </c>
      <c r="N197" s="435">
        <f t="shared" si="2"/>
        <v>190098.5</v>
      </c>
      <c r="O197" s="436"/>
      <c r="P197" s="436"/>
    </row>
    <row r="198" spans="1:16" ht="15.75">
      <c r="A198" s="798">
        <v>168</v>
      </c>
      <c r="B198" s="494" t="s">
        <v>2805</v>
      </c>
      <c r="C198" s="799" t="s">
        <v>2496</v>
      </c>
      <c r="D198" s="494">
        <v>9.42</v>
      </c>
      <c r="E198" s="799" t="s">
        <v>312</v>
      </c>
      <c r="F198" s="799">
        <v>0.95</v>
      </c>
      <c r="G198" s="799">
        <v>1.1</v>
      </c>
      <c r="H198" s="799">
        <v>1.3</v>
      </c>
      <c r="I198" s="494">
        <v>1</v>
      </c>
      <c r="J198" s="494">
        <v>1</v>
      </c>
      <c r="K198" s="800">
        <v>195314.7</v>
      </c>
      <c r="L198" s="800">
        <v>226153.9</v>
      </c>
      <c r="M198" s="801">
        <v>267272.7</v>
      </c>
      <c r="N198" s="435">
        <f t="shared" si="2"/>
        <v>205594.4</v>
      </c>
      <c r="O198" s="436"/>
      <c r="P198" s="436"/>
    </row>
    <row r="199" spans="1:16" ht="15.75">
      <c r="A199" s="798">
        <v>169</v>
      </c>
      <c r="B199" s="494" t="s">
        <v>2806</v>
      </c>
      <c r="C199" s="799" t="s">
        <v>2498</v>
      </c>
      <c r="D199" s="494">
        <v>12.87</v>
      </c>
      <c r="E199" s="799" t="s">
        <v>312</v>
      </c>
      <c r="F199" s="799">
        <v>0.95</v>
      </c>
      <c r="G199" s="799">
        <v>1.1</v>
      </c>
      <c r="H199" s="799">
        <v>1.3</v>
      </c>
      <c r="I199" s="494">
        <v>1</v>
      </c>
      <c r="J199" s="494">
        <v>1</v>
      </c>
      <c r="K199" s="800">
        <v>266847.2</v>
      </c>
      <c r="L199" s="800">
        <v>308980.9</v>
      </c>
      <c r="M199" s="801">
        <v>365159.3</v>
      </c>
      <c r="N199" s="435">
        <f t="shared" si="2"/>
        <v>280891.7</v>
      </c>
      <c r="O199" s="436"/>
      <c r="P199" s="436"/>
    </row>
    <row r="200" spans="1:16" ht="15.75">
      <c r="A200" s="798">
        <v>170</v>
      </c>
      <c r="B200" s="494" t="s">
        <v>2807</v>
      </c>
      <c r="C200" s="799" t="s">
        <v>2500</v>
      </c>
      <c r="D200" s="494">
        <v>19.73</v>
      </c>
      <c r="E200" s="799" t="s">
        <v>312</v>
      </c>
      <c r="F200" s="799">
        <v>0.95</v>
      </c>
      <c r="G200" s="799">
        <v>1.1</v>
      </c>
      <c r="H200" s="799">
        <v>1.3</v>
      </c>
      <c r="I200" s="494">
        <v>1</v>
      </c>
      <c r="J200" s="494">
        <v>1</v>
      </c>
      <c r="K200" s="800">
        <v>409082.7</v>
      </c>
      <c r="L200" s="800">
        <v>473674.7</v>
      </c>
      <c r="M200" s="801">
        <v>559797.4</v>
      </c>
      <c r="N200" s="435">
        <f t="shared" si="2"/>
        <v>430613.4</v>
      </c>
      <c r="O200" s="436"/>
      <c r="P200" s="436"/>
    </row>
    <row r="201" spans="1:16" ht="15.75">
      <c r="A201" s="798">
        <v>171</v>
      </c>
      <c r="B201" s="494" t="s">
        <v>2808</v>
      </c>
      <c r="C201" s="799" t="s">
        <v>2502</v>
      </c>
      <c r="D201" s="494">
        <v>3.85</v>
      </c>
      <c r="E201" s="799" t="s">
        <v>312</v>
      </c>
      <c r="F201" s="799">
        <v>0.95</v>
      </c>
      <c r="G201" s="799">
        <v>1.1</v>
      </c>
      <c r="H201" s="799">
        <v>1.3</v>
      </c>
      <c r="I201" s="494">
        <v>1</v>
      </c>
      <c r="J201" s="494">
        <v>1</v>
      </c>
      <c r="K201" s="800">
        <v>79826.1</v>
      </c>
      <c r="L201" s="800">
        <v>92430.2</v>
      </c>
      <c r="M201" s="801">
        <v>109235.7</v>
      </c>
      <c r="N201" s="435">
        <f t="shared" si="2"/>
        <v>84027.4</v>
      </c>
      <c r="O201" s="436"/>
      <c r="P201" s="436"/>
    </row>
    <row r="202" spans="1:16" ht="15.75">
      <c r="A202" s="798">
        <v>172</v>
      </c>
      <c r="B202" s="494" t="s">
        <v>2809</v>
      </c>
      <c r="C202" s="799" t="s">
        <v>2504</v>
      </c>
      <c r="D202" s="494">
        <v>9.47</v>
      </c>
      <c r="E202" s="799" t="s">
        <v>312</v>
      </c>
      <c r="F202" s="799">
        <v>0.95</v>
      </c>
      <c r="G202" s="799">
        <v>1.1</v>
      </c>
      <c r="H202" s="799">
        <v>1.3</v>
      </c>
      <c r="I202" s="494">
        <v>1</v>
      </c>
      <c r="J202" s="494">
        <v>1</v>
      </c>
      <c r="K202" s="800">
        <v>196351.4</v>
      </c>
      <c r="L202" s="800">
        <v>227354.3</v>
      </c>
      <c r="M202" s="801">
        <v>268691.4</v>
      </c>
      <c r="N202" s="435">
        <f t="shared" si="2"/>
        <v>206685.7</v>
      </c>
      <c r="O202" s="436"/>
      <c r="P202" s="436"/>
    </row>
    <row r="203" spans="1:16" ht="15.75">
      <c r="A203" s="798">
        <v>173</v>
      </c>
      <c r="B203" s="494" t="s">
        <v>2810</v>
      </c>
      <c r="C203" s="799" t="s">
        <v>2506</v>
      </c>
      <c r="D203" s="494">
        <v>10.95</v>
      </c>
      <c r="E203" s="799" t="s">
        <v>312</v>
      </c>
      <c r="F203" s="799">
        <v>0.95</v>
      </c>
      <c r="G203" s="799">
        <v>1.1</v>
      </c>
      <c r="H203" s="799">
        <v>1.3</v>
      </c>
      <c r="I203" s="494">
        <v>1</v>
      </c>
      <c r="J203" s="494">
        <v>1</v>
      </c>
      <c r="K203" s="800">
        <v>227037.8</v>
      </c>
      <c r="L203" s="800">
        <v>262885.9</v>
      </c>
      <c r="M203" s="801">
        <v>310683.3</v>
      </c>
      <c r="N203" s="435">
        <f t="shared" si="2"/>
        <v>238987.1</v>
      </c>
      <c r="O203" s="436"/>
      <c r="P203" s="436"/>
    </row>
    <row r="204" spans="1:16" ht="15.75">
      <c r="A204" s="798">
        <v>174</v>
      </c>
      <c r="B204" s="494" t="s">
        <v>2811</v>
      </c>
      <c r="C204" s="799" t="s">
        <v>2508</v>
      </c>
      <c r="D204" s="494">
        <v>13.16</v>
      </c>
      <c r="E204" s="799" t="s">
        <v>312</v>
      </c>
      <c r="F204" s="799">
        <v>0.95</v>
      </c>
      <c r="G204" s="799">
        <v>1.1</v>
      </c>
      <c r="H204" s="799">
        <v>1.3</v>
      </c>
      <c r="I204" s="494">
        <v>1</v>
      </c>
      <c r="J204" s="494">
        <v>1</v>
      </c>
      <c r="K204" s="800">
        <v>272860</v>
      </c>
      <c r="L204" s="800">
        <v>315943.2</v>
      </c>
      <c r="M204" s="801">
        <v>373387.4</v>
      </c>
      <c r="N204" s="435">
        <f t="shared" si="2"/>
        <v>287221.1</v>
      </c>
      <c r="O204" s="436"/>
      <c r="P204" s="436"/>
    </row>
    <row r="205" spans="1:16" ht="15.75">
      <c r="A205" s="798">
        <v>175</v>
      </c>
      <c r="B205" s="494" t="s">
        <v>2812</v>
      </c>
      <c r="C205" s="799" t="s">
        <v>2510</v>
      </c>
      <c r="D205" s="494">
        <v>14.63</v>
      </c>
      <c r="E205" s="799" t="s">
        <v>312</v>
      </c>
      <c r="F205" s="799">
        <v>0.95</v>
      </c>
      <c r="G205" s="799">
        <v>1.1</v>
      </c>
      <c r="H205" s="799">
        <v>1.3</v>
      </c>
      <c r="I205" s="494">
        <v>1</v>
      </c>
      <c r="J205" s="494">
        <v>1</v>
      </c>
      <c r="K205" s="800">
        <v>303339.1</v>
      </c>
      <c r="L205" s="800">
        <v>351234.7</v>
      </c>
      <c r="M205" s="801">
        <v>415095.6</v>
      </c>
      <c r="N205" s="435">
        <f aca="true" t="shared" si="3" ref="N205:N268">ROUND(21825.31*1*D205*I205*J205,1)</f>
        <v>319304.3</v>
      </c>
      <c r="O205" s="436"/>
      <c r="P205" s="436"/>
    </row>
    <row r="206" spans="1:16" ht="15.75">
      <c r="A206" s="798">
        <v>176</v>
      </c>
      <c r="B206" s="494" t="s">
        <v>2813</v>
      </c>
      <c r="C206" s="799" t="s">
        <v>2814</v>
      </c>
      <c r="D206" s="494">
        <v>19.17</v>
      </c>
      <c r="E206" s="799" t="s">
        <v>312</v>
      </c>
      <c r="F206" s="799">
        <v>0.95</v>
      </c>
      <c r="G206" s="799">
        <v>1.1</v>
      </c>
      <c r="H206" s="799">
        <v>1.3</v>
      </c>
      <c r="I206" s="494">
        <v>1</v>
      </c>
      <c r="J206" s="494">
        <v>1</v>
      </c>
      <c r="K206" s="800">
        <v>397471.6</v>
      </c>
      <c r="L206" s="800">
        <v>460230.3</v>
      </c>
      <c r="M206" s="801">
        <v>543908.6</v>
      </c>
      <c r="N206" s="435">
        <f t="shared" si="3"/>
        <v>418391.2</v>
      </c>
      <c r="O206" s="436"/>
      <c r="P206" s="436"/>
    </row>
    <row r="207" spans="1:16" ht="15.75">
      <c r="A207" s="798">
        <v>177</v>
      </c>
      <c r="B207" s="494" t="s">
        <v>2815</v>
      </c>
      <c r="C207" s="799" t="s">
        <v>2816</v>
      </c>
      <c r="D207" s="494">
        <v>31.29</v>
      </c>
      <c r="E207" s="799" t="s">
        <v>312</v>
      </c>
      <c r="F207" s="799">
        <v>0.95</v>
      </c>
      <c r="G207" s="799">
        <v>1.1</v>
      </c>
      <c r="H207" s="799">
        <v>1.3</v>
      </c>
      <c r="I207" s="494">
        <v>1</v>
      </c>
      <c r="J207" s="494">
        <v>1</v>
      </c>
      <c r="K207" s="800">
        <v>648768.3</v>
      </c>
      <c r="L207" s="800">
        <v>751205.3</v>
      </c>
      <c r="M207" s="801">
        <v>887788.1</v>
      </c>
      <c r="N207" s="435">
        <f t="shared" si="3"/>
        <v>682913.9</v>
      </c>
      <c r="O207" s="436"/>
      <c r="P207" s="436"/>
    </row>
    <row r="208" spans="1:16" ht="31.5">
      <c r="A208" s="802">
        <v>20</v>
      </c>
      <c r="B208" s="803" t="s">
        <v>3017</v>
      </c>
      <c r="C208" s="804" t="s">
        <v>355</v>
      </c>
      <c r="D208" s="803">
        <v>0.87</v>
      </c>
      <c r="E208" s="804" t="s">
        <v>355</v>
      </c>
      <c r="F208" s="804">
        <v>0.95</v>
      </c>
      <c r="G208" s="804">
        <v>1.1</v>
      </c>
      <c r="H208" s="804">
        <v>1.3</v>
      </c>
      <c r="I208" s="803">
        <v>1</v>
      </c>
      <c r="J208" s="803">
        <v>1</v>
      </c>
      <c r="K208" s="805">
        <v>18038.6</v>
      </c>
      <c r="L208" s="805">
        <v>20886.8</v>
      </c>
      <c r="M208" s="806">
        <v>24684.4</v>
      </c>
      <c r="N208" s="435">
        <f t="shared" si="3"/>
        <v>18988</v>
      </c>
      <c r="O208" s="436"/>
      <c r="P208" s="436"/>
    </row>
    <row r="209" spans="1:16" ht="31.5">
      <c r="A209" s="798">
        <v>178</v>
      </c>
      <c r="B209" s="494" t="s">
        <v>2817</v>
      </c>
      <c r="C209" s="799" t="s">
        <v>520</v>
      </c>
      <c r="D209" s="494">
        <v>0.66</v>
      </c>
      <c r="E209" s="799" t="s">
        <v>355</v>
      </c>
      <c r="F209" s="799">
        <v>0.95</v>
      </c>
      <c r="G209" s="799">
        <v>1.1</v>
      </c>
      <c r="H209" s="799">
        <v>1.3</v>
      </c>
      <c r="I209" s="494">
        <v>1</v>
      </c>
      <c r="J209" s="494">
        <v>1</v>
      </c>
      <c r="K209" s="800">
        <v>13684.5</v>
      </c>
      <c r="L209" s="800">
        <v>15845.2</v>
      </c>
      <c r="M209" s="801">
        <v>18726.1</v>
      </c>
      <c r="N209" s="435">
        <f t="shared" si="3"/>
        <v>14404.7</v>
      </c>
      <c r="O209" s="436"/>
      <c r="P209" s="436"/>
    </row>
    <row r="210" spans="1:16" ht="31.5">
      <c r="A210" s="798">
        <v>179</v>
      </c>
      <c r="B210" s="494" t="s">
        <v>2818</v>
      </c>
      <c r="C210" s="799" t="s">
        <v>420</v>
      </c>
      <c r="D210" s="494">
        <v>0.47</v>
      </c>
      <c r="E210" s="799" t="s">
        <v>355</v>
      </c>
      <c r="F210" s="799">
        <v>0.95</v>
      </c>
      <c r="G210" s="799">
        <v>1.1</v>
      </c>
      <c r="H210" s="799">
        <v>1.3</v>
      </c>
      <c r="I210" s="494">
        <v>1</v>
      </c>
      <c r="J210" s="494">
        <v>1</v>
      </c>
      <c r="K210" s="800">
        <v>9745</v>
      </c>
      <c r="L210" s="800">
        <v>11283.7</v>
      </c>
      <c r="M210" s="801">
        <v>13335.3</v>
      </c>
      <c r="N210" s="435">
        <f t="shared" si="3"/>
        <v>10257.9</v>
      </c>
      <c r="O210" s="436"/>
      <c r="P210" s="436"/>
    </row>
    <row r="211" spans="1:16" ht="31.5">
      <c r="A211" s="798">
        <v>180</v>
      </c>
      <c r="B211" s="494" t="s">
        <v>2819</v>
      </c>
      <c r="C211" s="799" t="s">
        <v>421</v>
      </c>
      <c r="D211" s="494">
        <v>0.61</v>
      </c>
      <c r="E211" s="799" t="s">
        <v>355</v>
      </c>
      <c r="F211" s="799">
        <v>0.95</v>
      </c>
      <c r="G211" s="799">
        <v>1.1</v>
      </c>
      <c r="H211" s="799">
        <v>1.3</v>
      </c>
      <c r="I211" s="494">
        <v>1</v>
      </c>
      <c r="J211" s="494">
        <v>1</v>
      </c>
      <c r="K211" s="800">
        <v>12647.8</v>
      </c>
      <c r="L211" s="800">
        <v>14644.8</v>
      </c>
      <c r="M211" s="801">
        <v>17307.5</v>
      </c>
      <c r="N211" s="435">
        <f t="shared" si="3"/>
        <v>13313.4</v>
      </c>
      <c r="O211" s="436"/>
      <c r="P211" s="436"/>
    </row>
    <row r="212" spans="1:16" ht="31.5">
      <c r="A212" s="798">
        <v>181</v>
      </c>
      <c r="B212" s="494" t="s">
        <v>2820</v>
      </c>
      <c r="C212" s="799" t="s">
        <v>422</v>
      </c>
      <c r="D212" s="494">
        <v>0.71</v>
      </c>
      <c r="E212" s="799" t="s">
        <v>355</v>
      </c>
      <c r="F212" s="799">
        <v>0.95</v>
      </c>
      <c r="G212" s="799">
        <v>1.1</v>
      </c>
      <c r="H212" s="799">
        <v>1.3</v>
      </c>
      <c r="I212" s="494">
        <v>1</v>
      </c>
      <c r="J212" s="494">
        <v>1</v>
      </c>
      <c r="K212" s="800">
        <v>14721.2</v>
      </c>
      <c r="L212" s="800">
        <v>17045.6</v>
      </c>
      <c r="M212" s="801">
        <v>20144.8</v>
      </c>
      <c r="N212" s="435">
        <f t="shared" si="3"/>
        <v>15496</v>
      </c>
      <c r="O212" s="436"/>
      <c r="P212" s="436"/>
    </row>
    <row r="213" spans="1:16" ht="31.5">
      <c r="A213" s="798">
        <v>182</v>
      </c>
      <c r="B213" s="494" t="s">
        <v>2821</v>
      </c>
      <c r="C213" s="799" t="s">
        <v>1775</v>
      </c>
      <c r="D213" s="494">
        <v>0.84</v>
      </c>
      <c r="E213" s="799" t="s">
        <v>355</v>
      </c>
      <c r="F213" s="799">
        <v>0.95</v>
      </c>
      <c r="G213" s="799">
        <v>1.1</v>
      </c>
      <c r="H213" s="799">
        <v>1.3</v>
      </c>
      <c r="I213" s="494">
        <v>1</v>
      </c>
      <c r="J213" s="494">
        <v>0.7</v>
      </c>
      <c r="K213" s="800">
        <v>12191.6</v>
      </c>
      <c r="L213" s="800">
        <v>14116.6</v>
      </c>
      <c r="M213" s="801">
        <v>16683.3</v>
      </c>
      <c r="N213" s="435">
        <f t="shared" si="3"/>
        <v>12833.3</v>
      </c>
      <c r="O213" s="436"/>
      <c r="P213" s="436"/>
    </row>
    <row r="214" spans="1:16" ht="31.5">
      <c r="A214" s="798">
        <v>183</v>
      </c>
      <c r="B214" s="494" t="s">
        <v>2822</v>
      </c>
      <c r="C214" s="799" t="s">
        <v>1776</v>
      </c>
      <c r="D214" s="494">
        <v>0.91</v>
      </c>
      <c r="E214" s="799" t="s">
        <v>355</v>
      </c>
      <c r="F214" s="799">
        <v>0.95</v>
      </c>
      <c r="G214" s="799">
        <v>1.1</v>
      </c>
      <c r="H214" s="799">
        <v>1.3</v>
      </c>
      <c r="I214" s="494">
        <v>1</v>
      </c>
      <c r="J214" s="494">
        <v>0.7</v>
      </c>
      <c r="K214" s="800">
        <v>13207.6</v>
      </c>
      <c r="L214" s="800">
        <v>15293</v>
      </c>
      <c r="M214" s="801">
        <v>18073.5</v>
      </c>
      <c r="N214" s="435">
        <f t="shared" si="3"/>
        <v>13902.7</v>
      </c>
      <c r="O214" s="436"/>
      <c r="P214" s="436"/>
    </row>
    <row r="215" spans="1:16" ht="31.5">
      <c r="A215" s="798">
        <v>184</v>
      </c>
      <c r="B215" s="494" t="s">
        <v>2823</v>
      </c>
      <c r="C215" s="799" t="s">
        <v>1777</v>
      </c>
      <c r="D215" s="494">
        <v>1.1</v>
      </c>
      <c r="E215" s="799" t="s">
        <v>355</v>
      </c>
      <c r="F215" s="799">
        <v>0.95</v>
      </c>
      <c r="G215" s="799">
        <v>1.1</v>
      </c>
      <c r="H215" s="799">
        <v>1.3</v>
      </c>
      <c r="I215" s="496">
        <v>1.4</v>
      </c>
      <c r="J215" s="494">
        <v>1</v>
      </c>
      <c r="K215" s="800">
        <v>31930.4</v>
      </c>
      <c r="L215" s="800">
        <v>36972.1</v>
      </c>
      <c r="M215" s="801">
        <v>43694.3</v>
      </c>
      <c r="N215" s="435">
        <f t="shared" si="3"/>
        <v>33611</v>
      </c>
      <c r="O215" s="436"/>
      <c r="P215" s="436"/>
    </row>
    <row r="216" spans="1:16" ht="31.5">
      <c r="A216" s="798">
        <v>185</v>
      </c>
      <c r="B216" s="494" t="s">
        <v>2824</v>
      </c>
      <c r="C216" s="799" t="s">
        <v>1778</v>
      </c>
      <c r="D216" s="494">
        <v>1.35</v>
      </c>
      <c r="E216" s="799" t="s">
        <v>355</v>
      </c>
      <c r="F216" s="799">
        <v>0.95</v>
      </c>
      <c r="G216" s="799">
        <v>1.1</v>
      </c>
      <c r="H216" s="799">
        <v>1.3</v>
      </c>
      <c r="I216" s="494">
        <v>1</v>
      </c>
      <c r="J216" s="494">
        <v>1</v>
      </c>
      <c r="K216" s="800">
        <v>27991</v>
      </c>
      <c r="L216" s="800">
        <v>32410.6</v>
      </c>
      <c r="M216" s="801">
        <v>38303.4</v>
      </c>
      <c r="N216" s="435">
        <f t="shared" si="3"/>
        <v>29464.2</v>
      </c>
      <c r="O216" s="436"/>
      <c r="P216" s="436"/>
    </row>
    <row r="217" spans="1:16" ht="31.5">
      <c r="A217" s="798">
        <v>186</v>
      </c>
      <c r="B217" s="494" t="s">
        <v>2825</v>
      </c>
      <c r="C217" s="799" t="s">
        <v>1779</v>
      </c>
      <c r="D217" s="494">
        <v>1.96</v>
      </c>
      <c r="E217" s="799" t="s">
        <v>355</v>
      </c>
      <c r="F217" s="799">
        <v>0.95</v>
      </c>
      <c r="G217" s="799">
        <v>1.1</v>
      </c>
      <c r="H217" s="799">
        <v>1.3</v>
      </c>
      <c r="I217" s="494">
        <v>1</v>
      </c>
      <c r="J217" s="494">
        <v>1</v>
      </c>
      <c r="K217" s="800">
        <v>40638.7</v>
      </c>
      <c r="L217" s="800">
        <v>47055.4</v>
      </c>
      <c r="M217" s="801">
        <v>55610.9</v>
      </c>
      <c r="N217" s="435">
        <f t="shared" si="3"/>
        <v>42777.6</v>
      </c>
      <c r="O217" s="436"/>
      <c r="P217" s="436"/>
    </row>
    <row r="218" spans="1:16" ht="31.5">
      <c r="A218" s="798">
        <v>187</v>
      </c>
      <c r="B218" s="494" t="s">
        <v>2826</v>
      </c>
      <c r="C218" s="799" t="s">
        <v>1780</v>
      </c>
      <c r="D218" s="494">
        <v>25</v>
      </c>
      <c r="E218" s="799" t="s">
        <v>355</v>
      </c>
      <c r="F218" s="799">
        <v>1</v>
      </c>
      <c r="G218" s="799">
        <v>1</v>
      </c>
      <c r="H218" s="799">
        <v>1</v>
      </c>
      <c r="I218" s="494">
        <v>1</v>
      </c>
      <c r="J218" s="494">
        <v>1</v>
      </c>
      <c r="K218" s="800">
        <v>545632.8</v>
      </c>
      <c r="L218" s="800">
        <v>545632.8</v>
      </c>
      <c r="M218" s="801">
        <v>545632.8</v>
      </c>
      <c r="N218" s="435">
        <f t="shared" si="3"/>
        <v>545632.8</v>
      </c>
      <c r="O218" s="436"/>
      <c r="P218" s="436"/>
    </row>
    <row r="219" spans="1:16" ht="15.75">
      <c r="A219" s="802">
        <v>21</v>
      </c>
      <c r="B219" s="803" t="s">
        <v>3016</v>
      </c>
      <c r="C219" s="804" t="s">
        <v>307</v>
      </c>
      <c r="D219" s="803">
        <v>0.92</v>
      </c>
      <c r="E219" s="804" t="s">
        <v>307</v>
      </c>
      <c r="F219" s="804">
        <v>0.95</v>
      </c>
      <c r="G219" s="804">
        <v>1.1</v>
      </c>
      <c r="H219" s="804">
        <v>1.3</v>
      </c>
      <c r="I219" s="803">
        <v>1</v>
      </c>
      <c r="J219" s="803">
        <v>1</v>
      </c>
      <c r="K219" s="805">
        <v>19075.3</v>
      </c>
      <c r="L219" s="805">
        <v>22087.2</v>
      </c>
      <c r="M219" s="806">
        <v>26103.1</v>
      </c>
      <c r="N219" s="435">
        <f t="shared" si="3"/>
        <v>20079.3</v>
      </c>
      <c r="O219" s="436"/>
      <c r="P219" s="436"/>
    </row>
    <row r="220" spans="1:16" ht="15.75">
      <c r="A220" s="798">
        <v>188</v>
      </c>
      <c r="B220" s="494" t="s">
        <v>2827</v>
      </c>
      <c r="C220" s="799" t="s">
        <v>1207</v>
      </c>
      <c r="D220" s="494">
        <v>0.49</v>
      </c>
      <c r="E220" s="799" t="s">
        <v>307</v>
      </c>
      <c r="F220" s="799">
        <v>0.95</v>
      </c>
      <c r="G220" s="799">
        <v>1.1</v>
      </c>
      <c r="H220" s="799">
        <v>1.3</v>
      </c>
      <c r="I220" s="494">
        <v>1</v>
      </c>
      <c r="J220" s="494">
        <v>1</v>
      </c>
      <c r="K220" s="800">
        <v>10159.7</v>
      </c>
      <c r="L220" s="800">
        <v>11763.8</v>
      </c>
      <c r="M220" s="801">
        <v>13902.7</v>
      </c>
      <c r="N220" s="435">
        <f t="shared" si="3"/>
        <v>10694.4</v>
      </c>
      <c r="O220" s="436"/>
      <c r="P220" s="436"/>
    </row>
    <row r="221" spans="1:16" ht="15.75">
      <c r="A221" s="798">
        <v>189</v>
      </c>
      <c r="B221" s="494" t="s">
        <v>2828</v>
      </c>
      <c r="C221" s="799" t="s">
        <v>1208</v>
      </c>
      <c r="D221" s="494">
        <v>0.79</v>
      </c>
      <c r="E221" s="799" t="s">
        <v>307</v>
      </c>
      <c r="F221" s="799">
        <v>0.95</v>
      </c>
      <c r="G221" s="799">
        <v>1.1</v>
      </c>
      <c r="H221" s="799">
        <v>1.3</v>
      </c>
      <c r="I221" s="494">
        <v>1</v>
      </c>
      <c r="J221" s="494">
        <v>1</v>
      </c>
      <c r="K221" s="800">
        <v>16379.9</v>
      </c>
      <c r="L221" s="800">
        <v>18966.2</v>
      </c>
      <c r="M221" s="801">
        <v>22414.6</v>
      </c>
      <c r="N221" s="435">
        <f t="shared" si="3"/>
        <v>17242</v>
      </c>
      <c r="O221" s="436"/>
      <c r="P221" s="436"/>
    </row>
    <row r="222" spans="1:16" ht="15.75">
      <c r="A222" s="798">
        <v>190</v>
      </c>
      <c r="B222" s="494" t="s">
        <v>2829</v>
      </c>
      <c r="C222" s="799" t="s">
        <v>1209</v>
      </c>
      <c r="D222" s="494">
        <v>1.07</v>
      </c>
      <c r="E222" s="799" t="s">
        <v>307</v>
      </c>
      <c r="F222" s="799">
        <v>0.95</v>
      </c>
      <c r="G222" s="799">
        <v>1.1</v>
      </c>
      <c r="H222" s="799">
        <v>1.3</v>
      </c>
      <c r="I222" s="494">
        <v>1</v>
      </c>
      <c r="J222" s="494">
        <v>1</v>
      </c>
      <c r="K222" s="800">
        <v>22185.4</v>
      </c>
      <c r="L222" s="800">
        <v>25688.4</v>
      </c>
      <c r="M222" s="801">
        <v>30359</v>
      </c>
      <c r="N222" s="435">
        <f t="shared" si="3"/>
        <v>23353.1</v>
      </c>
      <c r="O222" s="436"/>
      <c r="P222" s="436"/>
    </row>
    <row r="223" spans="1:16" ht="15.75">
      <c r="A223" s="798">
        <v>191</v>
      </c>
      <c r="B223" s="494" t="s">
        <v>2830</v>
      </c>
      <c r="C223" s="799" t="s">
        <v>1210</v>
      </c>
      <c r="D223" s="494">
        <v>1.19</v>
      </c>
      <c r="E223" s="799" t="s">
        <v>307</v>
      </c>
      <c r="F223" s="799">
        <v>0.95</v>
      </c>
      <c r="G223" s="799">
        <v>1.1</v>
      </c>
      <c r="H223" s="799">
        <v>1.3</v>
      </c>
      <c r="I223" s="494">
        <v>1</v>
      </c>
      <c r="J223" s="494">
        <v>0.5</v>
      </c>
      <c r="K223" s="800">
        <v>12336.8</v>
      </c>
      <c r="L223" s="800">
        <v>14284.7</v>
      </c>
      <c r="M223" s="801">
        <v>16881.9</v>
      </c>
      <c r="N223" s="435">
        <f t="shared" si="3"/>
        <v>12986.1</v>
      </c>
      <c r="O223" s="436"/>
      <c r="P223" s="436"/>
    </row>
    <row r="224" spans="1:16" ht="15.75">
      <c r="A224" s="798">
        <v>192</v>
      </c>
      <c r="B224" s="494" t="s">
        <v>2831</v>
      </c>
      <c r="C224" s="799" t="s">
        <v>1211</v>
      </c>
      <c r="D224" s="494">
        <v>2.11</v>
      </c>
      <c r="E224" s="799" t="s">
        <v>307</v>
      </c>
      <c r="F224" s="799">
        <v>0.95</v>
      </c>
      <c r="G224" s="799">
        <v>1.1</v>
      </c>
      <c r="H224" s="799">
        <v>1.3</v>
      </c>
      <c r="I224" s="494">
        <v>1</v>
      </c>
      <c r="J224" s="494">
        <v>0.5</v>
      </c>
      <c r="K224" s="800">
        <v>21874.4</v>
      </c>
      <c r="L224" s="800">
        <v>25328.3</v>
      </c>
      <c r="M224" s="801">
        <v>29933.4</v>
      </c>
      <c r="N224" s="435">
        <f t="shared" si="3"/>
        <v>23025.7</v>
      </c>
      <c r="O224" s="436"/>
      <c r="P224" s="436"/>
    </row>
    <row r="225" spans="1:16" ht="15.75">
      <c r="A225" s="798">
        <v>193</v>
      </c>
      <c r="B225" s="494" t="s">
        <v>2832</v>
      </c>
      <c r="C225" s="799" t="s">
        <v>1212</v>
      </c>
      <c r="D225" s="494">
        <v>2.33</v>
      </c>
      <c r="E225" s="799" t="s">
        <v>307</v>
      </c>
      <c r="F225" s="799">
        <v>0.95</v>
      </c>
      <c r="G225" s="799">
        <v>1.1</v>
      </c>
      <c r="H225" s="799">
        <v>1.3</v>
      </c>
      <c r="I225" s="494">
        <v>1</v>
      </c>
      <c r="J225" s="494">
        <v>1</v>
      </c>
      <c r="K225" s="800">
        <v>48310.3</v>
      </c>
      <c r="L225" s="800">
        <v>55938.3</v>
      </c>
      <c r="M225" s="801">
        <v>66108.9</v>
      </c>
      <c r="N225" s="435">
        <f t="shared" si="3"/>
        <v>50853</v>
      </c>
      <c r="O225" s="436"/>
      <c r="P225" s="436"/>
    </row>
    <row r="226" spans="1:16" ht="15.75">
      <c r="A226" s="798">
        <v>194</v>
      </c>
      <c r="B226" s="494" t="s">
        <v>2833</v>
      </c>
      <c r="C226" s="799" t="s">
        <v>433</v>
      </c>
      <c r="D226" s="494">
        <v>0.51</v>
      </c>
      <c r="E226" s="799" t="s">
        <v>307</v>
      </c>
      <c r="F226" s="799">
        <v>0.95</v>
      </c>
      <c r="G226" s="799">
        <v>1.1</v>
      </c>
      <c r="H226" s="799">
        <v>1.3</v>
      </c>
      <c r="I226" s="494">
        <v>1</v>
      </c>
      <c r="J226" s="494">
        <v>0.9</v>
      </c>
      <c r="K226" s="800">
        <v>9516.9</v>
      </c>
      <c r="L226" s="800">
        <v>11019.6</v>
      </c>
      <c r="M226" s="801">
        <v>13023.2</v>
      </c>
      <c r="N226" s="435">
        <f t="shared" si="3"/>
        <v>10017.8</v>
      </c>
      <c r="O226" s="436"/>
      <c r="P226" s="436"/>
    </row>
    <row r="227" spans="1:16" ht="15.75">
      <c r="A227" s="798">
        <v>195</v>
      </c>
      <c r="B227" s="494" t="s">
        <v>2834</v>
      </c>
      <c r="C227" s="799" t="s">
        <v>521</v>
      </c>
      <c r="D227" s="494">
        <v>0.66</v>
      </c>
      <c r="E227" s="799" t="s">
        <v>307</v>
      </c>
      <c r="F227" s="799">
        <v>0.95</v>
      </c>
      <c r="G227" s="799">
        <v>1.1</v>
      </c>
      <c r="H227" s="799">
        <v>1.3</v>
      </c>
      <c r="I227" s="494">
        <v>1</v>
      </c>
      <c r="J227" s="494">
        <v>0.9</v>
      </c>
      <c r="K227" s="800">
        <v>12316</v>
      </c>
      <c r="L227" s="800">
        <v>14260.7</v>
      </c>
      <c r="M227" s="801">
        <v>16853.5</v>
      </c>
      <c r="N227" s="435">
        <f t="shared" si="3"/>
        <v>12964.2</v>
      </c>
      <c r="O227" s="436"/>
      <c r="P227" s="436"/>
    </row>
    <row r="228" spans="1:16" ht="15.75">
      <c r="A228" s="802">
        <v>22</v>
      </c>
      <c r="B228" s="803" t="s">
        <v>3037</v>
      </c>
      <c r="C228" s="804" t="s">
        <v>308</v>
      </c>
      <c r="D228" s="803">
        <v>0.8</v>
      </c>
      <c r="E228" s="804" t="s">
        <v>308</v>
      </c>
      <c r="F228" s="804">
        <v>0.95</v>
      </c>
      <c r="G228" s="804">
        <v>1.1</v>
      </c>
      <c r="H228" s="804">
        <v>1.3</v>
      </c>
      <c r="I228" s="803">
        <v>1</v>
      </c>
      <c r="J228" s="803">
        <v>1</v>
      </c>
      <c r="K228" s="805">
        <v>16587.2</v>
      </c>
      <c r="L228" s="805">
        <v>19206.3</v>
      </c>
      <c r="M228" s="806">
        <v>22698.3</v>
      </c>
      <c r="N228" s="435">
        <f t="shared" si="3"/>
        <v>17460.2</v>
      </c>
      <c r="O228" s="436"/>
      <c r="P228" s="436"/>
    </row>
    <row r="229" spans="1:16" ht="15.75">
      <c r="A229" s="798">
        <v>196</v>
      </c>
      <c r="B229" s="494" t="s">
        <v>2835</v>
      </c>
      <c r="C229" s="799" t="s">
        <v>522</v>
      </c>
      <c r="D229" s="494">
        <v>1.11</v>
      </c>
      <c r="E229" s="799" t="s">
        <v>308</v>
      </c>
      <c r="F229" s="799">
        <v>0.95</v>
      </c>
      <c r="G229" s="799">
        <v>1.1</v>
      </c>
      <c r="H229" s="799">
        <v>1.3</v>
      </c>
      <c r="I229" s="494">
        <v>1</v>
      </c>
      <c r="J229" s="494">
        <v>1</v>
      </c>
      <c r="K229" s="800">
        <v>23014.8</v>
      </c>
      <c r="L229" s="800">
        <v>26648.7</v>
      </c>
      <c r="M229" s="801">
        <v>31493.9</v>
      </c>
      <c r="N229" s="435">
        <f t="shared" si="3"/>
        <v>24226.1</v>
      </c>
      <c r="O229" s="436"/>
      <c r="P229" s="436"/>
    </row>
    <row r="230" spans="1:16" ht="15.75">
      <c r="A230" s="798">
        <v>197</v>
      </c>
      <c r="B230" s="494" t="s">
        <v>2836</v>
      </c>
      <c r="C230" s="799" t="s">
        <v>523</v>
      </c>
      <c r="D230" s="494">
        <v>0.39</v>
      </c>
      <c r="E230" s="799" t="s">
        <v>308</v>
      </c>
      <c r="F230" s="799">
        <v>0.95</v>
      </c>
      <c r="G230" s="799">
        <v>1.1</v>
      </c>
      <c r="H230" s="799">
        <v>1.3</v>
      </c>
      <c r="I230" s="494">
        <v>1</v>
      </c>
      <c r="J230" s="494">
        <v>1</v>
      </c>
      <c r="K230" s="800">
        <v>8086.3</v>
      </c>
      <c r="L230" s="800">
        <v>9363.1</v>
      </c>
      <c r="M230" s="801">
        <v>11065.4</v>
      </c>
      <c r="N230" s="435">
        <f t="shared" si="3"/>
        <v>8511.9</v>
      </c>
      <c r="O230" s="436"/>
      <c r="P230" s="436"/>
    </row>
    <row r="231" spans="1:16" ht="15.75">
      <c r="A231" s="798">
        <v>198</v>
      </c>
      <c r="B231" s="494" t="s">
        <v>2837</v>
      </c>
      <c r="C231" s="799" t="s">
        <v>1213</v>
      </c>
      <c r="D231" s="494">
        <v>1.85</v>
      </c>
      <c r="E231" s="799" t="s">
        <v>308</v>
      </c>
      <c r="F231" s="799">
        <v>0.95</v>
      </c>
      <c r="G231" s="799">
        <v>1.1</v>
      </c>
      <c r="H231" s="799">
        <v>1.3</v>
      </c>
      <c r="I231" s="494">
        <v>1</v>
      </c>
      <c r="J231" s="494">
        <v>1</v>
      </c>
      <c r="K231" s="800">
        <v>38358</v>
      </c>
      <c r="L231" s="800">
        <v>44414.5</v>
      </c>
      <c r="M231" s="801">
        <v>52489.9</v>
      </c>
      <c r="N231" s="435">
        <f t="shared" si="3"/>
        <v>40376.8</v>
      </c>
      <c r="O231" s="436"/>
      <c r="P231" s="436"/>
    </row>
    <row r="232" spans="1:16" ht="15.75">
      <c r="A232" s="798">
        <v>199</v>
      </c>
      <c r="B232" s="494" t="s">
        <v>2838</v>
      </c>
      <c r="C232" s="799" t="s">
        <v>1214</v>
      </c>
      <c r="D232" s="494">
        <v>2.12</v>
      </c>
      <c r="E232" s="799" t="s">
        <v>308</v>
      </c>
      <c r="F232" s="799">
        <v>0.95</v>
      </c>
      <c r="G232" s="799">
        <v>1.1</v>
      </c>
      <c r="H232" s="799">
        <v>1.3</v>
      </c>
      <c r="I232" s="494">
        <v>1</v>
      </c>
      <c r="J232" s="494">
        <v>1</v>
      </c>
      <c r="K232" s="800">
        <v>43956.2</v>
      </c>
      <c r="L232" s="800">
        <v>50896.6</v>
      </c>
      <c r="M232" s="801">
        <v>60150.6</v>
      </c>
      <c r="N232" s="435">
        <f t="shared" si="3"/>
        <v>46269.7</v>
      </c>
      <c r="O232" s="436"/>
      <c r="P232" s="436"/>
    </row>
    <row r="233" spans="1:16" ht="15.75">
      <c r="A233" s="802">
        <v>23</v>
      </c>
      <c r="B233" s="803" t="s">
        <v>3015</v>
      </c>
      <c r="C233" s="804" t="s">
        <v>301</v>
      </c>
      <c r="D233" s="803">
        <v>1.31</v>
      </c>
      <c r="E233" s="804" t="s">
        <v>301</v>
      </c>
      <c r="F233" s="804">
        <v>0.95</v>
      </c>
      <c r="G233" s="804">
        <v>1.1</v>
      </c>
      <c r="H233" s="804">
        <v>1.3</v>
      </c>
      <c r="I233" s="803">
        <v>1</v>
      </c>
      <c r="J233" s="803">
        <v>1</v>
      </c>
      <c r="K233" s="805">
        <v>27161.6</v>
      </c>
      <c r="L233" s="805">
        <v>31450.3</v>
      </c>
      <c r="M233" s="806">
        <v>37168.5</v>
      </c>
      <c r="N233" s="435">
        <f t="shared" si="3"/>
        <v>28591.2</v>
      </c>
      <c r="O233" s="436"/>
      <c r="P233" s="436"/>
    </row>
    <row r="234" spans="1:16" ht="15.75">
      <c r="A234" s="798">
        <v>200</v>
      </c>
      <c r="B234" s="494" t="s">
        <v>2839</v>
      </c>
      <c r="C234" s="799" t="s">
        <v>434</v>
      </c>
      <c r="D234" s="494">
        <v>0.85</v>
      </c>
      <c r="E234" s="799" t="s">
        <v>301</v>
      </c>
      <c r="F234" s="799">
        <v>0.95</v>
      </c>
      <c r="G234" s="799">
        <v>1.1</v>
      </c>
      <c r="H234" s="799">
        <v>1.3</v>
      </c>
      <c r="I234" s="494">
        <v>1</v>
      </c>
      <c r="J234" s="494">
        <v>1</v>
      </c>
      <c r="K234" s="800">
        <v>17623.9</v>
      </c>
      <c r="L234" s="800">
        <v>20406.7</v>
      </c>
      <c r="M234" s="801">
        <v>24117</v>
      </c>
      <c r="N234" s="435">
        <f t="shared" si="3"/>
        <v>18551.5</v>
      </c>
      <c r="O234" s="436"/>
      <c r="P234" s="436"/>
    </row>
    <row r="235" spans="1:16" ht="31.5">
      <c r="A235" s="798">
        <v>201</v>
      </c>
      <c r="B235" s="494" t="s">
        <v>2840</v>
      </c>
      <c r="C235" s="799" t="s">
        <v>1215</v>
      </c>
      <c r="D235" s="494">
        <v>2.48</v>
      </c>
      <c r="E235" s="799" t="s">
        <v>301</v>
      </c>
      <c r="F235" s="799">
        <v>0.95</v>
      </c>
      <c r="G235" s="799">
        <v>1.1</v>
      </c>
      <c r="H235" s="799">
        <v>1.3</v>
      </c>
      <c r="I235" s="494">
        <v>1</v>
      </c>
      <c r="J235" s="494">
        <v>1</v>
      </c>
      <c r="K235" s="800">
        <v>51420.4</v>
      </c>
      <c r="L235" s="800">
        <v>59539.4</v>
      </c>
      <c r="M235" s="801">
        <v>70364.8</v>
      </c>
      <c r="N235" s="435">
        <f t="shared" si="3"/>
        <v>54126.8</v>
      </c>
      <c r="O235" s="436"/>
      <c r="P235" s="436"/>
    </row>
    <row r="236" spans="1:16" ht="31.5">
      <c r="A236" s="798">
        <v>202</v>
      </c>
      <c r="B236" s="494" t="s">
        <v>2841</v>
      </c>
      <c r="C236" s="799" t="s">
        <v>2046</v>
      </c>
      <c r="D236" s="494">
        <v>0.91</v>
      </c>
      <c r="E236" s="799" t="s">
        <v>301</v>
      </c>
      <c r="F236" s="799">
        <v>0.95</v>
      </c>
      <c r="G236" s="799">
        <v>1.1</v>
      </c>
      <c r="H236" s="799">
        <v>1.3</v>
      </c>
      <c r="I236" s="494">
        <v>1</v>
      </c>
      <c r="J236" s="494">
        <v>1</v>
      </c>
      <c r="K236" s="800">
        <v>18868</v>
      </c>
      <c r="L236" s="800">
        <v>21847.1</v>
      </c>
      <c r="M236" s="801">
        <v>25819.3</v>
      </c>
      <c r="N236" s="435">
        <f t="shared" si="3"/>
        <v>19861</v>
      </c>
      <c r="O236" s="436"/>
      <c r="P236" s="436"/>
    </row>
    <row r="237" spans="1:16" ht="15.75">
      <c r="A237" s="798">
        <v>203</v>
      </c>
      <c r="B237" s="494" t="s">
        <v>2842</v>
      </c>
      <c r="C237" s="799" t="s">
        <v>436</v>
      </c>
      <c r="D237" s="494">
        <v>1.28</v>
      </c>
      <c r="E237" s="799" t="s">
        <v>301</v>
      </c>
      <c r="F237" s="799">
        <v>0.95</v>
      </c>
      <c r="G237" s="799">
        <v>1.1</v>
      </c>
      <c r="H237" s="799">
        <v>1.3</v>
      </c>
      <c r="I237" s="494">
        <v>1</v>
      </c>
      <c r="J237" s="494">
        <v>1</v>
      </c>
      <c r="K237" s="800">
        <v>26539.6</v>
      </c>
      <c r="L237" s="800">
        <v>30730</v>
      </c>
      <c r="M237" s="801">
        <v>36317.3</v>
      </c>
      <c r="N237" s="435">
        <f t="shared" si="3"/>
        <v>27936.4</v>
      </c>
      <c r="O237" s="436"/>
      <c r="P237" s="436"/>
    </row>
    <row r="238" spans="1:16" ht="15.75">
      <c r="A238" s="798">
        <v>204</v>
      </c>
      <c r="B238" s="494" t="s">
        <v>2843</v>
      </c>
      <c r="C238" s="799" t="s">
        <v>1216</v>
      </c>
      <c r="D238" s="494">
        <v>1.11</v>
      </c>
      <c r="E238" s="799" t="s">
        <v>301</v>
      </c>
      <c r="F238" s="799">
        <v>0.95</v>
      </c>
      <c r="G238" s="799">
        <v>1.1</v>
      </c>
      <c r="H238" s="799">
        <v>1.3</v>
      </c>
      <c r="I238" s="494">
        <v>1</v>
      </c>
      <c r="J238" s="494">
        <v>1</v>
      </c>
      <c r="K238" s="800">
        <v>23014.8</v>
      </c>
      <c r="L238" s="800">
        <v>26648.7</v>
      </c>
      <c r="M238" s="801">
        <v>31493.9</v>
      </c>
      <c r="N238" s="435">
        <f t="shared" si="3"/>
        <v>24226.1</v>
      </c>
      <c r="O238" s="436"/>
      <c r="P238" s="436"/>
    </row>
    <row r="239" spans="1:16" ht="15.75">
      <c r="A239" s="798">
        <v>205</v>
      </c>
      <c r="B239" s="494" t="s">
        <v>2844</v>
      </c>
      <c r="C239" s="799" t="s">
        <v>1217</v>
      </c>
      <c r="D239" s="494">
        <v>1.25</v>
      </c>
      <c r="E239" s="799" t="s">
        <v>301</v>
      </c>
      <c r="F239" s="799">
        <v>0.95</v>
      </c>
      <c r="G239" s="799">
        <v>1.1</v>
      </c>
      <c r="H239" s="799">
        <v>1.3</v>
      </c>
      <c r="I239" s="496">
        <v>1.4</v>
      </c>
      <c r="J239" s="494">
        <v>1</v>
      </c>
      <c r="K239" s="800">
        <v>36284.6</v>
      </c>
      <c r="L239" s="800">
        <v>42013.7</v>
      </c>
      <c r="M239" s="801">
        <v>49652.6</v>
      </c>
      <c r="N239" s="435">
        <f t="shared" si="3"/>
        <v>38194.3</v>
      </c>
      <c r="O239" s="436"/>
      <c r="P239" s="436"/>
    </row>
    <row r="240" spans="1:16" ht="15.75">
      <c r="A240" s="802">
        <v>24</v>
      </c>
      <c r="B240" s="803" t="s">
        <v>3014</v>
      </c>
      <c r="C240" s="804" t="s">
        <v>302</v>
      </c>
      <c r="D240" s="803">
        <v>1.44</v>
      </c>
      <c r="E240" s="804" t="s">
        <v>302</v>
      </c>
      <c r="F240" s="804">
        <v>0.95</v>
      </c>
      <c r="G240" s="804">
        <v>1.1</v>
      </c>
      <c r="H240" s="804">
        <v>1.3</v>
      </c>
      <c r="I240" s="803">
        <v>1</v>
      </c>
      <c r="J240" s="803">
        <v>1</v>
      </c>
      <c r="K240" s="805">
        <v>29857</v>
      </c>
      <c r="L240" s="805">
        <v>34571.3</v>
      </c>
      <c r="M240" s="806">
        <v>40857</v>
      </c>
      <c r="N240" s="435">
        <f t="shared" si="3"/>
        <v>31428.4</v>
      </c>
      <c r="O240" s="436"/>
      <c r="P240" s="436"/>
    </row>
    <row r="241" spans="1:16" ht="15.75">
      <c r="A241" s="798">
        <v>206</v>
      </c>
      <c r="B241" s="494" t="s">
        <v>2845</v>
      </c>
      <c r="C241" s="799" t="s">
        <v>143</v>
      </c>
      <c r="D241" s="494">
        <v>1.78</v>
      </c>
      <c r="E241" s="799" t="s">
        <v>302</v>
      </c>
      <c r="F241" s="799">
        <v>0.95</v>
      </c>
      <c r="G241" s="799">
        <v>1.1</v>
      </c>
      <c r="H241" s="799">
        <v>1.3</v>
      </c>
      <c r="I241" s="494">
        <v>1</v>
      </c>
      <c r="J241" s="494">
        <v>1</v>
      </c>
      <c r="K241" s="800">
        <v>36906.6</v>
      </c>
      <c r="L241" s="800">
        <v>42734</v>
      </c>
      <c r="M241" s="801">
        <v>50503.8</v>
      </c>
      <c r="N241" s="435">
        <f t="shared" si="3"/>
        <v>38849.1</v>
      </c>
      <c r="O241" s="436"/>
      <c r="P241" s="436"/>
    </row>
    <row r="242" spans="1:16" ht="15.75">
      <c r="A242" s="798">
        <v>207</v>
      </c>
      <c r="B242" s="494" t="s">
        <v>2846</v>
      </c>
      <c r="C242" s="799" t="s">
        <v>1218</v>
      </c>
      <c r="D242" s="494">
        <v>1.67</v>
      </c>
      <c r="E242" s="799" t="s">
        <v>302</v>
      </c>
      <c r="F242" s="799">
        <v>0.95</v>
      </c>
      <c r="G242" s="799">
        <v>1.1</v>
      </c>
      <c r="H242" s="799">
        <v>1.3</v>
      </c>
      <c r="I242" s="494">
        <v>1</v>
      </c>
      <c r="J242" s="494">
        <v>0.5</v>
      </c>
      <c r="K242" s="800">
        <v>17312.9</v>
      </c>
      <c r="L242" s="800">
        <v>20046.5</v>
      </c>
      <c r="M242" s="801">
        <v>23691.4</v>
      </c>
      <c r="N242" s="435">
        <f t="shared" si="3"/>
        <v>18224.1</v>
      </c>
      <c r="O242" s="436"/>
      <c r="P242" s="436"/>
    </row>
    <row r="243" spans="1:16" ht="15.75">
      <c r="A243" s="798">
        <v>208</v>
      </c>
      <c r="B243" s="494" t="s">
        <v>2847</v>
      </c>
      <c r="C243" s="799" t="s">
        <v>1219</v>
      </c>
      <c r="D243" s="494">
        <v>0.87</v>
      </c>
      <c r="E243" s="799" t="s">
        <v>302</v>
      </c>
      <c r="F243" s="799">
        <v>0.95</v>
      </c>
      <c r="G243" s="799">
        <v>1.1</v>
      </c>
      <c r="H243" s="799">
        <v>1.3</v>
      </c>
      <c r="I243" s="494">
        <v>1</v>
      </c>
      <c r="J243" s="494">
        <v>1</v>
      </c>
      <c r="K243" s="800">
        <v>18038.6</v>
      </c>
      <c r="L243" s="800">
        <v>20886.8</v>
      </c>
      <c r="M243" s="801">
        <v>24684.4</v>
      </c>
      <c r="N243" s="435">
        <f t="shared" si="3"/>
        <v>18988</v>
      </c>
      <c r="O243" s="436"/>
      <c r="P243" s="436"/>
    </row>
    <row r="244" spans="1:16" ht="15.75">
      <c r="A244" s="798">
        <v>209</v>
      </c>
      <c r="B244" s="494" t="s">
        <v>2848</v>
      </c>
      <c r="C244" s="799" t="s">
        <v>1220</v>
      </c>
      <c r="D244" s="494">
        <v>1.57</v>
      </c>
      <c r="E244" s="799" t="s">
        <v>302</v>
      </c>
      <c r="F244" s="799">
        <v>0.95</v>
      </c>
      <c r="G244" s="799">
        <v>1.1</v>
      </c>
      <c r="H244" s="799">
        <v>1.3</v>
      </c>
      <c r="I244" s="494">
        <v>1</v>
      </c>
      <c r="J244" s="494">
        <v>1</v>
      </c>
      <c r="K244" s="800">
        <v>32552.4</v>
      </c>
      <c r="L244" s="800">
        <v>37692.3</v>
      </c>
      <c r="M244" s="801">
        <v>44545.5</v>
      </c>
      <c r="N244" s="435">
        <f t="shared" si="3"/>
        <v>34265.7</v>
      </c>
      <c r="O244" s="436"/>
      <c r="P244" s="436"/>
    </row>
    <row r="245" spans="1:16" ht="47.25">
      <c r="A245" s="802">
        <v>25</v>
      </c>
      <c r="B245" s="803" t="s">
        <v>3013</v>
      </c>
      <c r="C245" s="804" t="s">
        <v>146</v>
      </c>
      <c r="D245" s="803">
        <v>1.18</v>
      </c>
      <c r="E245" s="804" t="s">
        <v>146</v>
      </c>
      <c r="F245" s="804">
        <v>0.95</v>
      </c>
      <c r="G245" s="804">
        <v>1.1</v>
      </c>
      <c r="H245" s="804">
        <v>1.3</v>
      </c>
      <c r="I245" s="803">
        <v>1</v>
      </c>
      <c r="J245" s="803">
        <v>1</v>
      </c>
      <c r="K245" s="805">
        <v>24466.2</v>
      </c>
      <c r="L245" s="805">
        <v>28329.3</v>
      </c>
      <c r="M245" s="806">
        <v>33480</v>
      </c>
      <c r="N245" s="435">
        <f t="shared" si="3"/>
        <v>25753.9</v>
      </c>
      <c r="O245" s="436"/>
      <c r="P245" s="436"/>
    </row>
    <row r="246" spans="1:16" ht="47.25">
      <c r="A246" s="798">
        <v>210</v>
      </c>
      <c r="B246" s="494" t="s">
        <v>2849</v>
      </c>
      <c r="C246" s="799" t="s">
        <v>147</v>
      </c>
      <c r="D246" s="494">
        <v>0.85</v>
      </c>
      <c r="E246" s="799" t="s">
        <v>146</v>
      </c>
      <c r="F246" s="799">
        <v>0.95</v>
      </c>
      <c r="G246" s="799">
        <v>1.1</v>
      </c>
      <c r="H246" s="799">
        <v>1.3</v>
      </c>
      <c r="I246" s="494">
        <v>1</v>
      </c>
      <c r="J246" s="494">
        <v>1</v>
      </c>
      <c r="K246" s="800">
        <v>17623.9</v>
      </c>
      <c r="L246" s="800">
        <v>20406.7</v>
      </c>
      <c r="M246" s="801">
        <v>24117</v>
      </c>
      <c r="N246" s="435">
        <f t="shared" si="3"/>
        <v>18551.5</v>
      </c>
      <c r="O246" s="436"/>
      <c r="P246" s="436"/>
    </row>
    <row r="247" spans="1:16" ht="47.25">
      <c r="A247" s="798">
        <v>211</v>
      </c>
      <c r="B247" s="494" t="s">
        <v>2850</v>
      </c>
      <c r="C247" s="799" t="s">
        <v>148</v>
      </c>
      <c r="D247" s="494">
        <v>1.32</v>
      </c>
      <c r="E247" s="799" t="s">
        <v>146</v>
      </c>
      <c r="F247" s="799">
        <v>0.95</v>
      </c>
      <c r="G247" s="799">
        <v>1.1</v>
      </c>
      <c r="H247" s="799">
        <v>1.3</v>
      </c>
      <c r="I247" s="494">
        <v>1</v>
      </c>
      <c r="J247" s="494">
        <v>1</v>
      </c>
      <c r="K247" s="800">
        <v>27368.9</v>
      </c>
      <c r="L247" s="800">
        <v>31690.4</v>
      </c>
      <c r="M247" s="801">
        <v>37452.2</v>
      </c>
      <c r="N247" s="435">
        <f t="shared" si="3"/>
        <v>28809.4</v>
      </c>
      <c r="O247" s="436"/>
      <c r="P247" s="436"/>
    </row>
    <row r="248" spans="1:16" ht="47.25">
      <c r="A248" s="798">
        <v>212</v>
      </c>
      <c r="B248" s="494" t="s">
        <v>2851</v>
      </c>
      <c r="C248" s="799" t="s">
        <v>149</v>
      </c>
      <c r="D248" s="494">
        <v>1.05</v>
      </c>
      <c r="E248" s="799" t="s">
        <v>146</v>
      </c>
      <c r="F248" s="799">
        <v>0.95</v>
      </c>
      <c r="G248" s="799">
        <v>1.1</v>
      </c>
      <c r="H248" s="799">
        <v>1.3</v>
      </c>
      <c r="I248" s="494">
        <v>1</v>
      </c>
      <c r="J248" s="494">
        <v>1</v>
      </c>
      <c r="K248" s="800">
        <v>21770.7</v>
      </c>
      <c r="L248" s="800">
        <v>25208.2</v>
      </c>
      <c r="M248" s="801">
        <v>29791.5</v>
      </c>
      <c r="N248" s="435">
        <f t="shared" si="3"/>
        <v>22916.6</v>
      </c>
      <c r="O248" s="436"/>
      <c r="P248" s="436"/>
    </row>
    <row r="249" spans="1:16" ht="47.25">
      <c r="A249" s="798">
        <v>213</v>
      </c>
      <c r="B249" s="494" t="s">
        <v>2852</v>
      </c>
      <c r="C249" s="799" t="s">
        <v>1221</v>
      </c>
      <c r="D249" s="494">
        <v>1.01</v>
      </c>
      <c r="E249" s="799" t="s">
        <v>146</v>
      </c>
      <c r="F249" s="799">
        <v>0.95</v>
      </c>
      <c r="G249" s="799">
        <v>1.1</v>
      </c>
      <c r="H249" s="799">
        <v>1.3</v>
      </c>
      <c r="I249" s="494">
        <v>1.2</v>
      </c>
      <c r="J249" s="494">
        <v>1</v>
      </c>
      <c r="K249" s="800">
        <v>25129.7</v>
      </c>
      <c r="L249" s="800">
        <v>29097.5</v>
      </c>
      <c r="M249" s="801">
        <v>34388</v>
      </c>
      <c r="N249" s="435">
        <f t="shared" si="3"/>
        <v>26452.3</v>
      </c>
      <c r="O249" s="436"/>
      <c r="P249" s="436"/>
    </row>
    <row r="250" spans="1:16" ht="47.25">
      <c r="A250" s="798">
        <v>214</v>
      </c>
      <c r="B250" s="494" t="s">
        <v>2853</v>
      </c>
      <c r="C250" s="799" t="s">
        <v>1222</v>
      </c>
      <c r="D250" s="494">
        <v>2.11</v>
      </c>
      <c r="E250" s="799" t="s">
        <v>146</v>
      </c>
      <c r="F250" s="799">
        <v>0.95</v>
      </c>
      <c r="G250" s="799">
        <v>1.1</v>
      </c>
      <c r="H250" s="799">
        <v>1.3</v>
      </c>
      <c r="I250" s="494">
        <v>1</v>
      </c>
      <c r="J250" s="494">
        <v>0.5</v>
      </c>
      <c r="K250" s="800">
        <v>21874.4</v>
      </c>
      <c r="L250" s="800">
        <v>25328.3</v>
      </c>
      <c r="M250" s="801">
        <v>29933.4</v>
      </c>
      <c r="N250" s="435">
        <f t="shared" si="3"/>
        <v>23025.7</v>
      </c>
      <c r="O250" s="436"/>
      <c r="P250" s="436"/>
    </row>
    <row r="251" spans="1:16" ht="47.25">
      <c r="A251" s="798">
        <v>215</v>
      </c>
      <c r="B251" s="494" t="s">
        <v>2854</v>
      </c>
      <c r="C251" s="799" t="s">
        <v>1223</v>
      </c>
      <c r="D251" s="494">
        <v>3.97</v>
      </c>
      <c r="E251" s="799" t="s">
        <v>146</v>
      </c>
      <c r="F251" s="799">
        <v>0.95</v>
      </c>
      <c r="G251" s="799">
        <v>1.1</v>
      </c>
      <c r="H251" s="799">
        <v>1.3</v>
      </c>
      <c r="I251" s="494">
        <v>1</v>
      </c>
      <c r="J251" s="494">
        <v>0.5</v>
      </c>
      <c r="K251" s="800">
        <v>41157.1</v>
      </c>
      <c r="L251" s="800">
        <v>47655.6</v>
      </c>
      <c r="M251" s="801">
        <v>56320.2</v>
      </c>
      <c r="N251" s="435">
        <f t="shared" si="3"/>
        <v>43323.2</v>
      </c>
      <c r="O251" s="436"/>
      <c r="P251" s="436"/>
    </row>
    <row r="252" spans="1:16" ht="47.25">
      <c r="A252" s="798">
        <v>216</v>
      </c>
      <c r="B252" s="494" t="s">
        <v>2855</v>
      </c>
      <c r="C252" s="799" t="s">
        <v>1224</v>
      </c>
      <c r="D252" s="494">
        <v>4.31</v>
      </c>
      <c r="E252" s="799" t="s">
        <v>146</v>
      </c>
      <c r="F252" s="799">
        <v>0.95</v>
      </c>
      <c r="G252" s="799">
        <v>1.1</v>
      </c>
      <c r="H252" s="799">
        <v>1.3</v>
      </c>
      <c r="I252" s="494">
        <v>1</v>
      </c>
      <c r="J252" s="496">
        <v>0.5</v>
      </c>
      <c r="K252" s="800">
        <v>44681.9</v>
      </c>
      <c r="L252" s="800">
        <v>51736.9</v>
      </c>
      <c r="M252" s="801">
        <v>61143.6</v>
      </c>
      <c r="N252" s="435">
        <f t="shared" si="3"/>
        <v>47033.5</v>
      </c>
      <c r="O252" s="436"/>
      <c r="P252" s="436"/>
    </row>
    <row r="253" spans="1:16" ht="47.25">
      <c r="A253" s="798">
        <v>217</v>
      </c>
      <c r="B253" s="494" t="s">
        <v>2856</v>
      </c>
      <c r="C253" s="799" t="s">
        <v>1225</v>
      </c>
      <c r="D253" s="494">
        <v>1.2</v>
      </c>
      <c r="E253" s="799" t="s">
        <v>146</v>
      </c>
      <c r="F253" s="799">
        <v>0.95</v>
      </c>
      <c r="G253" s="799">
        <v>1.1</v>
      </c>
      <c r="H253" s="799">
        <v>1.3</v>
      </c>
      <c r="I253" s="494">
        <v>1</v>
      </c>
      <c r="J253" s="496">
        <v>1</v>
      </c>
      <c r="K253" s="800">
        <v>24880.9</v>
      </c>
      <c r="L253" s="800">
        <v>28809.4</v>
      </c>
      <c r="M253" s="801">
        <v>34047.5</v>
      </c>
      <c r="N253" s="435">
        <f t="shared" si="3"/>
        <v>26190.4</v>
      </c>
      <c r="O253" s="436"/>
      <c r="P253" s="436"/>
    </row>
    <row r="254" spans="1:16" ht="47.25">
      <c r="A254" s="798">
        <v>218</v>
      </c>
      <c r="B254" s="494" t="s">
        <v>2857</v>
      </c>
      <c r="C254" s="799" t="s">
        <v>1226</v>
      </c>
      <c r="D254" s="494">
        <v>2.37</v>
      </c>
      <c r="E254" s="799" t="s">
        <v>146</v>
      </c>
      <c r="F254" s="799">
        <v>0.95</v>
      </c>
      <c r="G254" s="799">
        <v>1.1</v>
      </c>
      <c r="H254" s="799">
        <v>1.3</v>
      </c>
      <c r="I254" s="496">
        <v>1</v>
      </c>
      <c r="J254" s="496">
        <v>1</v>
      </c>
      <c r="K254" s="800">
        <v>49139.7</v>
      </c>
      <c r="L254" s="800">
        <v>56898.6</v>
      </c>
      <c r="M254" s="801">
        <v>67243.8</v>
      </c>
      <c r="N254" s="435">
        <f t="shared" si="3"/>
        <v>51726</v>
      </c>
      <c r="O254" s="436"/>
      <c r="P254" s="436"/>
    </row>
    <row r="255" spans="1:16" ht="47.25">
      <c r="A255" s="798">
        <v>219</v>
      </c>
      <c r="B255" s="494" t="s">
        <v>2858</v>
      </c>
      <c r="C255" s="799" t="s">
        <v>1227</v>
      </c>
      <c r="D255" s="494">
        <v>4.13</v>
      </c>
      <c r="E255" s="799" t="s">
        <v>146</v>
      </c>
      <c r="F255" s="799">
        <v>0.95</v>
      </c>
      <c r="G255" s="799">
        <v>1.1</v>
      </c>
      <c r="H255" s="799">
        <v>1.3</v>
      </c>
      <c r="I255" s="496">
        <v>1.3</v>
      </c>
      <c r="J255" s="496">
        <v>1</v>
      </c>
      <c r="K255" s="800">
        <v>111321.1</v>
      </c>
      <c r="L255" s="800">
        <v>128898.1</v>
      </c>
      <c r="M255" s="801">
        <v>152334.1</v>
      </c>
      <c r="N255" s="435">
        <f t="shared" si="3"/>
        <v>117180.1</v>
      </c>
      <c r="O255" s="436"/>
      <c r="P255" s="436"/>
    </row>
    <row r="256" spans="1:16" ht="47.25">
      <c r="A256" s="798">
        <v>220</v>
      </c>
      <c r="B256" s="494" t="s">
        <v>2859</v>
      </c>
      <c r="C256" s="799" t="s">
        <v>1228</v>
      </c>
      <c r="D256" s="494">
        <v>6.08</v>
      </c>
      <c r="E256" s="799" t="s">
        <v>146</v>
      </c>
      <c r="F256" s="799">
        <v>0.95</v>
      </c>
      <c r="G256" s="799">
        <v>1.1</v>
      </c>
      <c r="H256" s="799">
        <v>1.3</v>
      </c>
      <c r="I256" s="496">
        <v>1</v>
      </c>
      <c r="J256" s="496">
        <v>0.8</v>
      </c>
      <c r="K256" s="800">
        <v>100850.4</v>
      </c>
      <c r="L256" s="800">
        <v>116774.1</v>
      </c>
      <c r="M256" s="801">
        <v>138005.8</v>
      </c>
      <c r="N256" s="435">
        <f t="shared" si="3"/>
        <v>106158.3</v>
      </c>
      <c r="O256" s="436"/>
      <c r="P256" s="436"/>
    </row>
    <row r="257" spans="1:16" ht="47.25">
      <c r="A257" s="798">
        <v>221</v>
      </c>
      <c r="B257" s="494" t="s">
        <v>2860</v>
      </c>
      <c r="C257" s="799" t="s">
        <v>1229</v>
      </c>
      <c r="D257" s="494">
        <v>7.12</v>
      </c>
      <c r="E257" s="799" t="s">
        <v>146</v>
      </c>
      <c r="F257" s="799">
        <v>0.95</v>
      </c>
      <c r="G257" s="799">
        <v>1.1</v>
      </c>
      <c r="H257" s="799">
        <v>1.3</v>
      </c>
      <c r="I257" s="496">
        <v>1</v>
      </c>
      <c r="J257" s="494">
        <v>1</v>
      </c>
      <c r="K257" s="800">
        <v>147626.4</v>
      </c>
      <c r="L257" s="800">
        <v>170935.8</v>
      </c>
      <c r="M257" s="801">
        <v>202015.1</v>
      </c>
      <c r="N257" s="435">
        <f t="shared" si="3"/>
        <v>155396.2</v>
      </c>
      <c r="O257" s="436"/>
      <c r="P257" s="436"/>
    </row>
    <row r="258" spans="1:16" ht="31.5">
      <c r="A258" s="802">
        <v>26</v>
      </c>
      <c r="B258" s="803" t="s">
        <v>3012</v>
      </c>
      <c r="C258" s="804" t="s">
        <v>158</v>
      </c>
      <c r="D258" s="803">
        <v>0.79</v>
      </c>
      <c r="E258" s="804" t="s">
        <v>158</v>
      </c>
      <c r="F258" s="804">
        <v>0.95</v>
      </c>
      <c r="G258" s="804">
        <v>1.1</v>
      </c>
      <c r="H258" s="804">
        <v>1.3</v>
      </c>
      <c r="I258" s="803">
        <v>1</v>
      </c>
      <c r="J258" s="803">
        <v>1</v>
      </c>
      <c r="K258" s="805">
        <v>16379.9</v>
      </c>
      <c r="L258" s="805">
        <v>18966.2</v>
      </c>
      <c r="M258" s="806">
        <v>22414.6</v>
      </c>
      <c r="N258" s="435">
        <f t="shared" si="3"/>
        <v>17242</v>
      </c>
      <c r="O258" s="436"/>
      <c r="P258" s="436"/>
    </row>
    <row r="259" spans="1:16" ht="31.5">
      <c r="A259" s="798">
        <v>222</v>
      </c>
      <c r="B259" s="494" t="s">
        <v>2861</v>
      </c>
      <c r="C259" s="799" t="s">
        <v>525</v>
      </c>
      <c r="D259" s="494">
        <v>0.79</v>
      </c>
      <c r="E259" s="799" t="s">
        <v>158</v>
      </c>
      <c r="F259" s="799">
        <v>0.95</v>
      </c>
      <c r="G259" s="799">
        <v>1.1</v>
      </c>
      <c r="H259" s="799">
        <v>1.3</v>
      </c>
      <c r="I259" s="494">
        <v>1</v>
      </c>
      <c r="J259" s="494">
        <v>1</v>
      </c>
      <c r="K259" s="800">
        <v>16379.9</v>
      </c>
      <c r="L259" s="800">
        <v>18966.2</v>
      </c>
      <c r="M259" s="801">
        <v>22414.6</v>
      </c>
      <c r="N259" s="435">
        <f t="shared" si="3"/>
        <v>17242</v>
      </c>
      <c r="O259" s="436"/>
      <c r="P259" s="436"/>
    </row>
    <row r="260" spans="1:16" ht="15.75">
      <c r="A260" s="802">
        <v>27</v>
      </c>
      <c r="B260" s="803" t="s">
        <v>3011</v>
      </c>
      <c r="C260" s="804" t="s">
        <v>342</v>
      </c>
      <c r="D260" s="803">
        <v>0.73</v>
      </c>
      <c r="E260" s="804" t="s">
        <v>342</v>
      </c>
      <c r="F260" s="804">
        <v>0.95</v>
      </c>
      <c r="G260" s="804">
        <v>1.1</v>
      </c>
      <c r="H260" s="804">
        <v>1.3</v>
      </c>
      <c r="I260" s="803">
        <v>1</v>
      </c>
      <c r="J260" s="803">
        <v>1</v>
      </c>
      <c r="K260" s="805">
        <v>15135.9</v>
      </c>
      <c r="L260" s="805">
        <v>17525.7</v>
      </c>
      <c r="M260" s="806">
        <v>20712.2</v>
      </c>
      <c r="N260" s="435">
        <f t="shared" si="3"/>
        <v>15932.5</v>
      </c>
      <c r="O260" s="436"/>
      <c r="P260" s="436"/>
    </row>
    <row r="261" spans="1:16" ht="15.75">
      <c r="A261" s="798">
        <v>223</v>
      </c>
      <c r="B261" s="494" t="s">
        <v>2862</v>
      </c>
      <c r="C261" s="799" t="s">
        <v>379</v>
      </c>
      <c r="D261" s="494">
        <v>0.74</v>
      </c>
      <c r="E261" s="799" t="s">
        <v>342</v>
      </c>
      <c r="F261" s="799">
        <v>1</v>
      </c>
      <c r="G261" s="799">
        <v>1</v>
      </c>
      <c r="H261" s="799">
        <v>1</v>
      </c>
      <c r="I261" s="494">
        <v>1</v>
      </c>
      <c r="J261" s="494">
        <v>1</v>
      </c>
      <c r="K261" s="800">
        <v>16150.7</v>
      </c>
      <c r="L261" s="800">
        <v>16150.7</v>
      </c>
      <c r="M261" s="801">
        <v>16150.7</v>
      </c>
      <c r="N261" s="435">
        <f t="shared" si="3"/>
        <v>16150.7</v>
      </c>
      <c r="O261" s="436"/>
      <c r="P261" s="436"/>
    </row>
    <row r="262" spans="1:16" ht="31.5">
      <c r="A262" s="798">
        <v>224</v>
      </c>
      <c r="B262" s="494" t="s">
        <v>2863</v>
      </c>
      <c r="C262" s="799" t="s">
        <v>526</v>
      </c>
      <c r="D262" s="494">
        <v>0.69</v>
      </c>
      <c r="E262" s="799" t="s">
        <v>342</v>
      </c>
      <c r="F262" s="799">
        <v>0.95</v>
      </c>
      <c r="G262" s="799">
        <v>1.1</v>
      </c>
      <c r="H262" s="799">
        <v>1.3</v>
      </c>
      <c r="I262" s="494">
        <v>1</v>
      </c>
      <c r="J262" s="494">
        <v>1</v>
      </c>
      <c r="K262" s="800">
        <v>14306.5</v>
      </c>
      <c r="L262" s="800">
        <v>16565.4</v>
      </c>
      <c r="M262" s="801">
        <v>19577.3</v>
      </c>
      <c r="N262" s="435">
        <f t="shared" si="3"/>
        <v>15059.5</v>
      </c>
      <c r="O262" s="436"/>
      <c r="P262" s="436"/>
    </row>
    <row r="263" spans="1:16" ht="15.75">
      <c r="A263" s="798">
        <v>225</v>
      </c>
      <c r="B263" s="494" t="s">
        <v>2864</v>
      </c>
      <c r="C263" s="799" t="s">
        <v>527</v>
      </c>
      <c r="D263" s="494">
        <v>0.72</v>
      </c>
      <c r="E263" s="799" t="s">
        <v>342</v>
      </c>
      <c r="F263" s="799">
        <v>1</v>
      </c>
      <c r="G263" s="799">
        <v>1</v>
      </c>
      <c r="H263" s="799">
        <v>1</v>
      </c>
      <c r="I263" s="494">
        <v>1</v>
      </c>
      <c r="J263" s="494">
        <v>1</v>
      </c>
      <c r="K263" s="800">
        <v>15714.2</v>
      </c>
      <c r="L263" s="800">
        <v>15714.2</v>
      </c>
      <c r="M263" s="801">
        <v>15714.2</v>
      </c>
      <c r="N263" s="435">
        <f t="shared" si="3"/>
        <v>15714.2</v>
      </c>
      <c r="O263" s="436"/>
      <c r="P263" s="436"/>
    </row>
    <row r="264" spans="1:16" ht="15.75">
      <c r="A264" s="798">
        <v>226</v>
      </c>
      <c r="B264" s="494" t="s">
        <v>2865</v>
      </c>
      <c r="C264" s="799" t="s">
        <v>528</v>
      </c>
      <c r="D264" s="494">
        <v>0.59</v>
      </c>
      <c r="E264" s="799" t="s">
        <v>342</v>
      </c>
      <c r="F264" s="799">
        <v>0.95</v>
      </c>
      <c r="G264" s="799">
        <v>1.1</v>
      </c>
      <c r="H264" s="799">
        <v>1.3</v>
      </c>
      <c r="I264" s="494">
        <v>1</v>
      </c>
      <c r="J264" s="494">
        <v>1</v>
      </c>
      <c r="K264" s="800">
        <v>12233.1</v>
      </c>
      <c r="L264" s="800">
        <v>14164.6</v>
      </c>
      <c r="M264" s="801">
        <v>16740</v>
      </c>
      <c r="N264" s="435">
        <f t="shared" si="3"/>
        <v>12876.9</v>
      </c>
      <c r="O264" s="436"/>
      <c r="P264" s="436"/>
    </row>
    <row r="265" spans="1:16" ht="15.75">
      <c r="A265" s="798">
        <v>227</v>
      </c>
      <c r="B265" s="494" t="s">
        <v>2866</v>
      </c>
      <c r="C265" s="799" t="s">
        <v>1474</v>
      </c>
      <c r="D265" s="494">
        <v>0.7</v>
      </c>
      <c r="E265" s="799" t="s">
        <v>342</v>
      </c>
      <c r="F265" s="799">
        <v>1</v>
      </c>
      <c r="G265" s="799">
        <v>1</v>
      </c>
      <c r="H265" s="799">
        <v>1</v>
      </c>
      <c r="I265" s="494">
        <v>1</v>
      </c>
      <c r="J265" s="496">
        <v>0.9</v>
      </c>
      <c r="K265" s="800">
        <v>13749.9</v>
      </c>
      <c r="L265" s="800">
        <v>13749.9</v>
      </c>
      <c r="M265" s="801">
        <v>13749.9</v>
      </c>
      <c r="N265" s="435">
        <f t="shared" si="3"/>
        <v>13749.9</v>
      </c>
      <c r="O265" s="436"/>
      <c r="P265" s="436"/>
    </row>
    <row r="266" spans="1:16" ht="15.75">
      <c r="A266" s="798">
        <v>228</v>
      </c>
      <c r="B266" s="494" t="s">
        <v>2867</v>
      </c>
      <c r="C266" s="799" t="s">
        <v>2047</v>
      </c>
      <c r="D266" s="494">
        <v>0.78</v>
      </c>
      <c r="E266" s="799" t="s">
        <v>342</v>
      </c>
      <c r="F266" s="799">
        <v>1</v>
      </c>
      <c r="G266" s="799">
        <v>1</v>
      </c>
      <c r="H266" s="799">
        <v>1</v>
      </c>
      <c r="I266" s="494">
        <v>1</v>
      </c>
      <c r="J266" s="494">
        <v>0.7</v>
      </c>
      <c r="K266" s="800">
        <v>11916.6</v>
      </c>
      <c r="L266" s="800">
        <v>11916.6</v>
      </c>
      <c r="M266" s="801">
        <v>11916.6</v>
      </c>
      <c r="N266" s="435">
        <f t="shared" si="3"/>
        <v>11916.6</v>
      </c>
      <c r="O266" s="436"/>
      <c r="P266" s="436"/>
    </row>
    <row r="267" spans="1:16" ht="15.75">
      <c r="A267" s="798">
        <v>229</v>
      </c>
      <c r="B267" s="494" t="s">
        <v>2868</v>
      </c>
      <c r="C267" s="799" t="s">
        <v>2048</v>
      </c>
      <c r="D267" s="494">
        <v>1.7</v>
      </c>
      <c r="E267" s="799" t="s">
        <v>342</v>
      </c>
      <c r="F267" s="799">
        <v>0.95</v>
      </c>
      <c r="G267" s="799">
        <v>1.1</v>
      </c>
      <c r="H267" s="799">
        <v>1.3</v>
      </c>
      <c r="I267" s="494">
        <v>1</v>
      </c>
      <c r="J267" s="494">
        <v>1</v>
      </c>
      <c r="K267" s="800">
        <v>35247.9</v>
      </c>
      <c r="L267" s="800">
        <v>40813.3</v>
      </c>
      <c r="M267" s="801">
        <v>48233.9</v>
      </c>
      <c r="N267" s="435">
        <f t="shared" si="3"/>
        <v>37103</v>
      </c>
      <c r="O267" s="436"/>
      <c r="P267" s="436"/>
    </row>
    <row r="268" spans="1:16" ht="15.75">
      <c r="A268" s="798">
        <v>230</v>
      </c>
      <c r="B268" s="494" t="s">
        <v>2869</v>
      </c>
      <c r="C268" s="799" t="s">
        <v>2049</v>
      </c>
      <c r="D268" s="494">
        <v>0.78</v>
      </c>
      <c r="E268" s="799" t="s">
        <v>342</v>
      </c>
      <c r="F268" s="799">
        <v>0.95</v>
      </c>
      <c r="G268" s="799">
        <v>1.1</v>
      </c>
      <c r="H268" s="799">
        <v>1.3</v>
      </c>
      <c r="I268" s="494">
        <v>1</v>
      </c>
      <c r="J268" s="494">
        <v>1</v>
      </c>
      <c r="K268" s="800">
        <v>16172.6</v>
      </c>
      <c r="L268" s="800">
        <v>18726.1</v>
      </c>
      <c r="M268" s="801">
        <v>22130.9</v>
      </c>
      <c r="N268" s="435">
        <f t="shared" si="3"/>
        <v>17023.7</v>
      </c>
      <c r="O268" s="436"/>
      <c r="P268" s="436"/>
    </row>
    <row r="269" spans="1:16" ht="15.75">
      <c r="A269" s="798">
        <v>231</v>
      </c>
      <c r="B269" s="494" t="s">
        <v>2870</v>
      </c>
      <c r="C269" s="799" t="s">
        <v>2050</v>
      </c>
      <c r="D269" s="494">
        <v>1.54</v>
      </c>
      <c r="E269" s="799" t="s">
        <v>342</v>
      </c>
      <c r="F269" s="799">
        <v>0.95</v>
      </c>
      <c r="G269" s="799">
        <v>1.1</v>
      </c>
      <c r="H269" s="799">
        <v>1.3</v>
      </c>
      <c r="I269" s="494">
        <v>1</v>
      </c>
      <c r="J269" s="494">
        <v>1</v>
      </c>
      <c r="K269" s="800">
        <v>31930.4</v>
      </c>
      <c r="L269" s="800">
        <v>36972.1</v>
      </c>
      <c r="M269" s="801">
        <v>43694.3</v>
      </c>
      <c r="N269" s="435">
        <f aca="true" t="shared" si="4" ref="N269:N332">ROUND(21825.31*1*D269*I269*J269,1)</f>
        <v>33611</v>
      </c>
      <c r="O269" s="436"/>
      <c r="P269" s="436"/>
    </row>
    <row r="270" spans="1:16" ht="15.75">
      <c r="A270" s="798">
        <v>232</v>
      </c>
      <c r="B270" s="494" t="s">
        <v>2871</v>
      </c>
      <c r="C270" s="799" t="s">
        <v>1230</v>
      </c>
      <c r="D270" s="494">
        <v>0.75</v>
      </c>
      <c r="E270" s="799" t="s">
        <v>342</v>
      </c>
      <c r="F270" s="799">
        <v>1</v>
      </c>
      <c r="G270" s="799">
        <v>1</v>
      </c>
      <c r="H270" s="799">
        <v>1</v>
      </c>
      <c r="I270" s="494">
        <v>1</v>
      </c>
      <c r="J270" s="494">
        <v>0.9</v>
      </c>
      <c r="K270" s="800">
        <v>14732.1</v>
      </c>
      <c r="L270" s="800">
        <v>14732.1</v>
      </c>
      <c r="M270" s="801">
        <v>14732.1</v>
      </c>
      <c r="N270" s="435">
        <f t="shared" si="4"/>
        <v>14732.1</v>
      </c>
      <c r="O270" s="436"/>
      <c r="P270" s="436"/>
    </row>
    <row r="271" spans="1:16" ht="15.75">
      <c r="A271" s="798">
        <v>233</v>
      </c>
      <c r="B271" s="494" t="s">
        <v>2872</v>
      </c>
      <c r="C271" s="799" t="s">
        <v>1231</v>
      </c>
      <c r="D271" s="494">
        <v>0.89</v>
      </c>
      <c r="E271" s="799" t="s">
        <v>342</v>
      </c>
      <c r="F271" s="799">
        <v>0.95</v>
      </c>
      <c r="G271" s="799">
        <v>1.1</v>
      </c>
      <c r="H271" s="799">
        <v>1.3</v>
      </c>
      <c r="I271" s="494">
        <v>1</v>
      </c>
      <c r="J271" s="494">
        <v>1</v>
      </c>
      <c r="K271" s="800">
        <v>18453.3</v>
      </c>
      <c r="L271" s="800">
        <v>21367</v>
      </c>
      <c r="M271" s="801">
        <v>25251.9</v>
      </c>
      <c r="N271" s="435">
        <f t="shared" si="4"/>
        <v>19424.5</v>
      </c>
      <c r="O271" s="436"/>
      <c r="P271" s="436"/>
    </row>
    <row r="272" spans="1:16" ht="15.75">
      <c r="A272" s="798">
        <v>234</v>
      </c>
      <c r="B272" s="494" t="s">
        <v>2873</v>
      </c>
      <c r="C272" s="799" t="s">
        <v>159</v>
      </c>
      <c r="D272" s="494">
        <v>0.53</v>
      </c>
      <c r="E272" s="799" t="s">
        <v>342</v>
      </c>
      <c r="F272" s="799">
        <v>0.95</v>
      </c>
      <c r="G272" s="799">
        <v>1.1</v>
      </c>
      <c r="H272" s="799">
        <v>1.3</v>
      </c>
      <c r="I272" s="494">
        <v>1</v>
      </c>
      <c r="J272" s="494">
        <v>1</v>
      </c>
      <c r="K272" s="800">
        <v>10989</v>
      </c>
      <c r="L272" s="800">
        <v>12724.2</v>
      </c>
      <c r="M272" s="801">
        <v>15037.6</v>
      </c>
      <c r="N272" s="435">
        <f t="shared" si="4"/>
        <v>11567.4</v>
      </c>
      <c r="O272" s="436"/>
      <c r="P272" s="436"/>
    </row>
    <row r="273" spans="1:16" ht="15.75">
      <c r="A273" s="798">
        <v>235</v>
      </c>
      <c r="B273" s="494" t="s">
        <v>2874</v>
      </c>
      <c r="C273" s="799" t="s">
        <v>2051</v>
      </c>
      <c r="D273" s="494">
        <v>4.07</v>
      </c>
      <c r="E273" s="799" t="s">
        <v>342</v>
      </c>
      <c r="F273" s="799">
        <v>0.95</v>
      </c>
      <c r="G273" s="799">
        <v>1.1</v>
      </c>
      <c r="H273" s="799">
        <v>1.3</v>
      </c>
      <c r="I273" s="494">
        <v>1</v>
      </c>
      <c r="J273" s="494">
        <v>1</v>
      </c>
      <c r="K273" s="800">
        <v>84387.6</v>
      </c>
      <c r="L273" s="800">
        <v>97711.9</v>
      </c>
      <c r="M273" s="801">
        <v>115477.7</v>
      </c>
      <c r="N273" s="435">
        <f t="shared" si="4"/>
        <v>88829</v>
      </c>
      <c r="O273" s="436"/>
      <c r="P273" s="436"/>
    </row>
    <row r="274" spans="1:16" ht="31.5">
      <c r="A274" s="798">
        <v>236</v>
      </c>
      <c r="B274" s="494" t="s">
        <v>2875</v>
      </c>
      <c r="C274" s="799" t="s">
        <v>2052</v>
      </c>
      <c r="D274" s="494">
        <v>1</v>
      </c>
      <c r="E274" s="799" t="s">
        <v>342</v>
      </c>
      <c r="F274" s="799">
        <v>0.95</v>
      </c>
      <c r="G274" s="799">
        <v>1.1</v>
      </c>
      <c r="H274" s="799">
        <v>1.3</v>
      </c>
      <c r="I274" s="494">
        <v>1</v>
      </c>
      <c r="J274" s="494">
        <v>1</v>
      </c>
      <c r="K274" s="800">
        <v>20734</v>
      </c>
      <c r="L274" s="800">
        <v>24007.8</v>
      </c>
      <c r="M274" s="801">
        <v>28372.9</v>
      </c>
      <c r="N274" s="435">
        <f t="shared" si="4"/>
        <v>21825.3</v>
      </c>
      <c r="O274" s="436"/>
      <c r="P274" s="436"/>
    </row>
    <row r="275" spans="1:16" ht="31.5">
      <c r="A275" s="802">
        <v>28</v>
      </c>
      <c r="B275" s="803" t="s">
        <v>3010</v>
      </c>
      <c r="C275" s="804" t="s">
        <v>160</v>
      </c>
      <c r="D275" s="803">
        <v>2.09</v>
      </c>
      <c r="E275" s="804" t="s">
        <v>160</v>
      </c>
      <c r="F275" s="804">
        <v>0.95</v>
      </c>
      <c r="G275" s="804">
        <v>1.1</v>
      </c>
      <c r="H275" s="804">
        <v>1.3</v>
      </c>
      <c r="I275" s="803">
        <v>1</v>
      </c>
      <c r="J275" s="803">
        <v>1</v>
      </c>
      <c r="K275" s="805">
        <v>43334.2</v>
      </c>
      <c r="L275" s="805">
        <v>50176.4</v>
      </c>
      <c r="M275" s="806">
        <v>59299.4</v>
      </c>
      <c r="N275" s="435">
        <f t="shared" si="4"/>
        <v>45614.9</v>
      </c>
      <c r="O275" s="436"/>
      <c r="P275" s="436"/>
    </row>
    <row r="276" spans="1:16" ht="31.5">
      <c r="A276" s="798">
        <v>237</v>
      </c>
      <c r="B276" s="494" t="s">
        <v>2876</v>
      </c>
      <c r="C276" s="799" t="s">
        <v>161</v>
      </c>
      <c r="D276" s="494">
        <v>2.05</v>
      </c>
      <c r="E276" s="799" t="s">
        <v>160</v>
      </c>
      <c r="F276" s="799">
        <v>0.95</v>
      </c>
      <c r="G276" s="799">
        <v>1.1</v>
      </c>
      <c r="H276" s="799">
        <v>1.3</v>
      </c>
      <c r="I276" s="494">
        <v>1</v>
      </c>
      <c r="J276" s="494">
        <v>1</v>
      </c>
      <c r="K276" s="800">
        <v>42504.8</v>
      </c>
      <c r="L276" s="800">
        <v>49216.1</v>
      </c>
      <c r="M276" s="801">
        <v>58164.5</v>
      </c>
      <c r="N276" s="435">
        <f t="shared" si="4"/>
        <v>44741.9</v>
      </c>
      <c r="O276" s="436"/>
      <c r="P276" s="436"/>
    </row>
    <row r="277" spans="1:16" ht="31.5">
      <c r="A277" s="798">
        <v>238</v>
      </c>
      <c r="B277" s="494" t="s">
        <v>2877</v>
      </c>
      <c r="C277" s="799" t="s">
        <v>1232</v>
      </c>
      <c r="D277" s="494">
        <v>1.54</v>
      </c>
      <c r="E277" s="799" t="s">
        <v>160</v>
      </c>
      <c r="F277" s="799">
        <v>0.95</v>
      </c>
      <c r="G277" s="799">
        <v>1.1</v>
      </c>
      <c r="H277" s="799">
        <v>1.3</v>
      </c>
      <c r="I277" s="494">
        <v>1</v>
      </c>
      <c r="J277" s="494">
        <v>1</v>
      </c>
      <c r="K277" s="800">
        <v>31930.4</v>
      </c>
      <c r="L277" s="800">
        <v>36972.1</v>
      </c>
      <c r="M277" s="801">
        <v>43694.3</v>
      </c>
      <c r="N277" s="435">
        <f t="shared" si="4"/>
        <v>33611</v>
      </c>
      <c r="O277" s="436"/>
      <c r="P277" s="436"/>
    </row>
    <row r="278" spans="1:16" ht="31.5">
      <c r="A278" s="798">
        <v>239</v>
      </c>
      <c r="B278" s="494" t="s">
        <v>2878</v>
      </c>
      <c r="C278" s="799" t="s">
        <v>1233</v>
      </c>
      <c r="D278" s="494">
        <v>1.92</v>
      </c>
      <c r="E278" s="799" t="s">
        <v>160</v>
      </c>
      <c r="F278" s="799">
        <v>0.95</v>
      </c>
      <c r="G278" s="799">
        <v>1.1</v>
      </c>
      <c r="H278" s="799">
        <v>1.3</v>
      </c>
      <c r="I278" s="494">
        <v>1</v>
      </c>
      <c r="J278" s="494">
        <v>1</v>
      </c>
      <c r="K278" s="800">
        <v>39809.4</v>
      </c>
      <c r="L278" s="800">
        <v>46095.1</v>
      </c>
      <c r="M278" s="801">
        <v>54476</v>
      </c>
      <c r="N278" s="435">
        <f t="shared" si="4"/>
        <v>41904.6</v>
      </c>
      <c r="O278" s="436"/>
      <c r="P278" s="436"/>
    </row>
    <row r="279" spans="1:16" ht="31.5">
      <c r="A279" s="798">
        <v>240</v>
      </c>
      <c r="B279" s="494" t="s">
        <v>2879</v>
      </c>
      <c r="C279" s="799" t="s">
        <v>1234</v>
      </c>
      <c r="D279" s="494">
        <v>2.56</v>
      </c>
      <c r="E279" s="799" t="s">
        <v>160</v>
      </c>
      <c r="F279" s="799">
        <v>0.95</v>
      </c>
      <c r="G279" s="799">
        <v>1.1</v>
      </c>
      <c r="H279" s="799">
        <v>1.3</v>
      </c>
      <c r="I279" s="494">
        <v>1</v>
      </c>
      <c r="J279" s="494">
        <v>1</v>
      </c>
      <c r="K279" s="800">
        <v>53079.2</v>
      </c>
      <c r="L279" s="800">
        <v>61460.1</v>
      </c>
      <c r="M279" s="801">
        <v>72634.6</v>
      </c>
      <c r="N279" s="435">
        <f t="shared" si="4"/>
        <v>55872.8</v>
      </c>
      <c r="O279" s="436"/>
      <c r="P279" s="436"/>
    </row>
    <row r="280" spans="1:16" ht="31.5">
      <c r="A280" s="798">
        <v>241</v>
      </c>
      <c r="B280" s="494" t="s">
        <v>2880</v>
      </c>
      <c r="C280" s="799" t="s">
        <v>1235</v>
      </c>
      <c r="D280" s="494">
        <v>4.12</v>
      </c>
      <c r="E280" s="799" t="s">
        <v>160</v>
      </c>
      <c r="F280" s="799">
        <v>0.95</v>
      </c>
      <c r="G280" s="799">
        <v>1.1</v>
      </c>
      <c r="H280" s="799">
        <v>1.3</v>
      </c>
      <c r="I280" s="494">
        <v>1</v>
      </c>
      <c r="J280" s="494">
        <v>1</v>
      </c>
      <c r="K280" s="800">
        <v>85424.3</v>
      </c>
      <c r="L280" s="800">
        <v>98912.3</v>
      </c>
      <c r="M280" s="801">
        <v>116896.4</v>
      </c>
      <c r="N280" s="435">
        <f t="shared" si="4"/>
        <v>89920.3</v>
      </c>
      <c r="O280" s="436"/>
      <c r="P280" s="436"/>
    </row>
    <row r="281" spans="1:16" ht="31.5">
      <c r="A281" s="802">
        <v>29</v>
      </c>
      <c r="B281" s="803" t="s">
        <v>3038</v>
      </c>
      <c r="C281" s="804" t="s">
        <v>167</v>
      </c>
      <c r="D281" s="803">
        <v>1.37</v>
      </c>
      <c r="E281" s="804" t="s">
        <v>167</v>
      </c>
      <c r="F281" s="804">
        <v>0.95</v>
      </c>
      <c r="G281" s="804">
        <v>1.1</v>
      </c>
      <c r="H281" s="804">
        <v>1.3</v>
      </c>
      <c r="I281" s="803">
        <v>1</v>
      </c>
      <c r="J281" s="803">
        <v>1</v>
      </c>
      <c r="K281" s="805">
        <v>28405.6</v>
      </c>
      <c r="L281" s="805">
        <v>32890.7</v>
      </c>
      <c r="M281" s="806">
        <v>38870.9</v>
      </c>
      <c r="N281" s="435">
        <f t="shared" si="4"/>
        <v>29900.7</v>
      </c>
      <c r="O281" s="436"/>
      <c r="P281" s="436"/>
    </row>
    <row r="282" spans="1:16" ht="31.5">
      <c r="A282" s="798">
        <v>242</v>
      </c>
      <c r="B282" s="494" t="s">
        <v>2881</v>
      </c>
      <c r="C282" s="799" t="s">
        <v>168</v>
      </c>
      <c r="D282" s="494">
        <v>0.99</v>
      </c>
      <c r="E282" s="799" t="s">
        <v>167</v>
      </c>
      <c r="F282" s="799">
        <v>0.95</v>
      </c>
      <c r="G282" s="799">
        <v>1.1</v>
      </c>
      <c r="H282" s="799">
        <v>1.3</v>
      </c>
      <c r="I282" s="494">
        <v>1</v>
      </c>
      <c r="J282" s="494">
        <v>1</v>
      </c>
      <c r="K282" s="800">
        <v>20526.7</v>
      </c>
      <c r="L282" s="800">
        <v>23767.8</v>
      </c>
      <c r="M282" s="801">
        <v>28089.2</v>
      </c>
      <c r="N282" s="435">
        <f t="shared" si="4"/>
        <v>21607.1</v>
      </c>
      <c r="O282" s="436"/>
      <c r="P282" s="436"/>
    </row>
    <row r="283" spans="1:16" ht="31.5">
      <c r="A283" s="798">
        <v>243</v>
      </c>
      <c r="B283" s="494" t="s">
        <v>2882</v>
      </c>
      <c r="C283" s="799" t="s">
        <v>1236</v>
      </c>
      <c r="D283" s="494">
        <v>1.52</v>
      </c>
      <c r="E283" s="799" t="s">
        <v>167</v>
      </c>
      <c r="F283" s="799">
        <v>0.95</v>
      </c>
      <c r="G283" s="799">
        <v>1.1</v>
      </c>
      <c r="H283" s="799">
        <v>1.3</v>
      </c>
      <c r="I283" s="494">
        <v>1</v>
      </c>
      <c r="J283" s="494">
        <v>1</v>
      </c>
      <c r="K283" s="800">
        <v>31515.7</v>
      </c>
      <c r="L283" s="800">
        <v>36491.9</v>
      </c>
      <c r="M283" s="801">
        <v>43126.8</v>
      </c>
      <c r="N283" s="435">
        <f t="shared" si="4"/>
        <v>33174.5</v>
      </c>
      <c r="O283" s="436"/>
      <c r="P283" s="436"/>
    </row>
    <row r="284" spans="1:16" ht="31.5">
      <c r="A284" s="798">
        <v>244</v>
      </c>
      <c r="B284" s="494" t="s">
        <v>2883</v>
      </c>
      <c r="C284" s="799" t="s">
        <v>1237</v>
      </c>
      <c r="D284" s="494">
        <v>0.69</v>
      </c>
      <c r="E284" s="799" t="s">
        <v>167</v>
      </c>
      <c r="F284" s="799">
        <v>0.95</v>
      </c>
      <c r="G284" s="799">
        <v>1.1</v>
      </c>
      <c r="H284" s="799">
        <v>1.3</v>
      </c>
      <c r="I284" s="494">
        <v>1</v>
      </c>
      <c r="J284" s="494">
        <v>1</v>
      </c>
      <c r="K284" s="800">
        <v>14306.5</v>
      </c>
      <c r="L284" s="800">
        <v>16565.4</v>
      </c>
      <c r="M284" s="801">
        <v>19577.3</v>
      </c>
      <c r="N284" s="435">
        <f t="shared" si="4"/>
        <v>15059.5</v>
      </c>
      <c r="O284" s="436"/>
      <c r="P284" s="436"/>
    </row>
    <row r="285" spans="1:16" ht="31.5">
      <c r="A285" s="798">
        <v>245</v>
      </c>
      <c r="B285" s="494" t="s">
        <v>2884</v>
      </c>
      <c r="C285" s="799" t="s">
        <v>170</v>
      </c>
      <c r="D285" s="494">
        <v>0.56</v>
      </c>
      <c r="E285" s="799" t="s">
        <v>167</v>
      </c>
      <c r="F285" s="799">
        <v>0.95</v>
      </c>
      <c r="G285" s="799">
        <v>1.1</v>
      </c>
      <c r="H285" s="799">
        <v>1.3</v>
      </c>
      <c r="I285" s="494">
        <v>1</v>
      </c>
      <c r="J285" s="494">
        <v>1</v>
      </c>
      <c r="K285" s="800">
        <v>11611.1</v>
      </c>
      <c r="L285" s="800">
        <v>13444.4</v>
      </c>
      <c r="M285" s="801">
        <v>15888.8</v>
      </c>
      <c r="N285" s="435">
        <f t="shared" si="4"/>
        <v>12222.2</v>
      </c>
      <c r="O285" s="436"/>
      <c r="P285" s="436"/>
    </row>
    <row r="286" spans="1:16" ht="31.5">
      <c r="A286" s="798">
        <v>246</v>
      </c>
      <c r="B286" s="494" t="s">
        <v>2885</v>
      </c>
      <c r="C286" s="799" t="s">
        <v>171</v>
      </c>
      <c r="D286" s="494">
        <v>0.74</v>
      </c>
      <c r="E286" s="799" t="s">
        <v>167</v>
      </c>
      <c r="F286" s="799">
        <v>0.95</v>
      </c>
      <c r="G286" s="799">
        <v>1.1</v>
      </c>
      <c r="H286" s="799">
        <v>1.3</v>
      </c>
      <c r="I286" s="494">
        <v>1</v>
      </c>
      <c r="J286" s="494">
        <v>1</v>
      </c>
      <c r="K286" s="800">
        <v>15343.2</v>
      </c>
      <c r="L286" s="800">
        <v>17765.8</v>
      </c>
      <c r="M286" s="801">
        <v>20995.9</v>
      </c>
      <c r="N286" s="435">
        <f t="shared" si="4"/>
        <v>16150.7</v>
      </c>
      <c r="O286" s="436"/>
      <c r="P286" s="436"/>
    </row>
    <row r="287" spans="1:16" ht="31.5">
      <c r="A287" s="798">
        <v>247</v>
      </c>
      <c r="B287" s="494" t="s">
        <v>2886</v>
      </c>
      <c r="C287" s="799" t="s">
        <v>172</v>
      </c>
      <c r="D287" s="494">
        <v>1.44</v>
      </c>
      <c r="E287" s="799" t="s">
        <v>167</v>
      </c>
      <c r="F287" s="799">
        <v>0.95</v>
      </c>
      <c r="G287" s="799">
        <v>1.1</v>
      </c>
      <c r="H287" s="799">
        <v>1.3</v>
      </c>
      <c r="I287" s="494">
        <v>1</v>
      </c>
      <c r="J287" s="494">
        <v>1</v>
      </c>
      <c r="K287" s="800">
        <v>29857</v>
      </c>
      <c r="L287" s="800">
        <v>34571.3</v>
      </c>
      <c r="M287" s="801">
        <v>40857</v>
      </c>
      <c r="N287" s="435">
        <f t="shared" si="4"/>
        <v>31428.4</v>
      </c>
      <c r="O287" s="436"/>
      <c r="P287" s="436"/>
    </row>
    <row r="288" spans="1:16" ht="31.5">
      <c r="A288" s="798">
        <v>248</v>
      </c>
      <c r="B288" s="494" t="s">
        <v>2887</v>
      </c>
      <c r="C288" s="799" t="s">
        <v>173</v>
      </c>
      <c r="D288" s="494">
        <v>7.07</v>
      </c>
      <c r="E288" s="799" t="s">
        <v>167</v>
      </c>
      <c r="F288" s="799">
        <v>0.95</v>
      </c>
      <c r="G288" s="799">
        <v>1.1</v>
      </c>
      <c r="H288" s="799">
        <v>1.3</v>
      </c>
      <c r="I288" s="494">
        <v>1</v>
      </c>
      <c r="J288" s="494">
        <v>1</v>
      </c>
      <c r="K288" s="800">
        <v>146589.7</v>
      </c>
      <c r="L288" s="800">
        <v>169735.4</v>
      </c>
      <c r="M288" s="801">
        <v>200596.4</v>
      </c>
      <c r="N288" s="435">
        <f t="shared" si="4"/>
        <v>154304.9</v>
      </c>
      <c r="O288" s="436"/>
      <c r="P288" s="436"/>
    </row>
    <row r="289" spans="1:16" ht="31.5">
      <c r="A289" s="798">
        <v>249</v>
      </c>
      <c r="B289" s="494" t="s">
        <v>2888</v>
      </c>
      <c r="C289" s="799" t="s">
        <v>1475</v>
      </c>
      <c r="D289" s="494">
        <v>4.46</v>
      </c>
      <c r="E289" s="799" t="s">
        <v>167</v>
      </c>
      <c r="F289" s="799">
        <v>0.95</v>
      </c>
      <c r="G289" s="799">
        <v>1.1</v>
      </c>
      <c r="H289" s="799">
        <v>1.3</v>
      </c>
      <c r="I289" s="494">
        <v>1</v>
      </c>
      <c r="J289" s="494">
        <v>1</v>
      </c>
      <c r="K289" s="800">
        <v>92473.8</v>
      </c>
      <c r="L289" s="800">
        <v>107075</v>
      </c>
      <c r="M289" s="801">
        <v>126543.1</v>
      </c>
      <c r="N289" s="435">
        <f t="shared" si="4"/>
        <v>97340.9</v>
      </c>
      <c r="O289" s="436"/>
      <c r="P289" s="436"/>
    </row>
    <row r="290" spans="1:16" ht="31.5">
      <c r="A290" s="798">
        <v>250</v>
      </c>
      <c r="B290" s="494" t="s">
        <v>2889</v>
      </c>
      <c r="C290" s="799" t="s">
        <v>1238</v>
      </c>
      <c r="D290" s="494">
        <v>0.79</v>
      </c>
      <c r="E290" s="799" t="s">
        <v>167</v>
      </c>
      <c r="F290" s="799">
        <v>0.95</v>
      </c>
      <c r="G290" s="799">
        <v>1.1</v>
      </c>
      <c r="H290" s="799">
        <v>1.3</v>
      </c>
      <c r="I290" s="494">
        <v>1</v>
      </c>
      <c r="J290" s="494">
        <v>1</v>
      </c>
      <c r="K290" s="800">
        <v>16379.9</v>
      </c>
      <c r="L290" s="800">
        <v>18966.2</v>
      </c>
      <c r="M290" s="801">
        <v>22414.6</v>
      </c>
      <c r="N290" s="435">
        <f t="shared" si="4"/>
        <v>17242</v>
      </c>
      <c r="O290" s="436"/>
      <c r="P290" s="436"/>
    </row>
    <row r="291" spans="1:16" ht="31.5">
      <c r="A291" s="798">
        <v>251</v>
      </c>
      <c r="B291" s="494" t="s">
        <v>2890</v>
      </c>
      <c r="C291" s="799" t="s">
        <v>1239</v>
      </c>
      <c r="D291" s="494">
        <v>0.93</v>
      </c>
      <c r="E291" s="799" t="s">
        <v>167</v>
      </c>
      <c r="F291" s="799">
        <v>0.95</v>
      </c>
      <c r="G291" s="799">
        <v>1.1</v>
      </c>
      <c r="H291" s="799">
        <v>1.3</v>
      </c>
      <c r="I291" s="494">
        <v>1</v>
      </c>
      <c r="J291" s="494">
        <v>1</v>
      </c>
      <c r="K291" s="800">
        <v>19282.7</v>
      </c>
      <c r="L291" s="800">
        <v>22327.3</v>
      </c>
      <c r="M291" s="801">
        <v>26386.8</v>
      </c>
      <c r="N291" s="435">
        <f t="shared" si="4"/>
        <v>20297.5</v>
      </c>
      <c r="O291" s="436"/>
      <c r="P291" s="436"/>
    </row>
    <row r="292" spans="1:16" ht="31.5">
      <c r="A292" s="798">
        <v>252</v>
      </c>
      <c r="B292" s="494" t="s">
        <v>2891</v>
      </c>
      <c r="C292" s="799" t="s">
        <v>1240</v>
      </c>
      <c r="D292" s="494">
        <v>1.37</v>
      </c>
      <c r="E292" s="799" t="s">
        <v>167</v>
      </c>
      <c r="F292" s="799">
        <v>0.95</v>
      </c>
      <c r="G292" s="799">
        <v>1.1</v>
      </c>
      <c r="H292" s="799">
        <v>1.3</v>
      </c>
      <c r="I292" s="494">
        <v>1</v>
      </c>
      <c r="J292" s="494">
        <v>1</v>
      </c>
      <c r="K292" s="800">
        <v>28405.6</v>
      </c>
      <c r="L292" s="800">
        <v>32890.7</v>
      </c>
      <c r="M292" s="801">
        <v>38870.9</v>
      </c>
      <c r="N292" s="435">
        <f t="shared" si="4"/>
        <v>29900.7</v>
      </c>
      <c r="O292" s="436"/>
      <c r="P292" s="436"/>
    </row>
    <row r="293" spans="1:16" ht="31.5">
      <c r="A293" s="798">
        <v>253</v>
      </c>
      <c r="B293" s="494" t="s">
        <v>2892</v>
      </c>
      <c r="C293" s="799" t="s">
        <v>1241</v>
      </c>
      <c r="D293" s="494">
        <v>2.42</v>
      </c>
      <c r="E293" s="799" t="s">
        <v>167</v>
      </c>
      <c r="F293" s="799">
        <v>0.95</v>
      </c>
      <c r="G293" s="799">
        <v>1.1</v>
      </c>
      <c r="H293" s="799">
        <v>1.3</v>
      </c>
      <c r="I293" s="494">
        <v>1.2</v>
      </c>
      <c r="J293" s="494">
        <v>1</v>
      </c>
      <c r="K293" s="800">
        <v>60211.7</v>
      </c>
      <c r="L293" s="800">
        <v>69718.8</v>
      </c>
      <c r="M293" s="801">
        <v>82394.9</v>
      </c>
      <c r="N293" s="435">
        <f t="shared" si="4"/>
        <v>63380.7</v>
      </c>
      <c r="O293" s="436"/>
      <c r="P293" s="436"/>
    </row>
    <row r="294" spans="1:16" ht="31.5">
      <c r="A294" s="798">
        <v>254</v>
      </c>
      <c r="B294" s="494" t="s">
        <v>2893</v>
      </c>
      <c r="C294" s="799" t="s">
        <v>1242</v>
      </c>
      <c r="D294" s="494">
        <v>3.15</v>
      </c>
      <c r="E294" s="799" t="s">
        <v>167</v>
      </c>
      <c r="F294" s="799">
        <v>0.95</v>
      </c>
      <c r="G294" s="799">
        <v>1.1</v>
      </c>
      <c r="H294" s="799">
        <v>1.3</v>
      </c>
      <c r="I294" s="494">
        <v>1</v>
      </c>
      <c r="J294" s="494">
        <v>0.8</v>
      </c>
      <c r="K294" s="800">
        <v>52249.8</v>
      </c>
      <c r="L294" s="800">
        <v>60499.8</v>
      </c>
      <c r="M294" s="801">
        <v>71499.7</v>
      </c>
      <c r="N294" s="435">
        <f t="shared" si="4"/>
        <v>54999.8</v>
      </c>
      <c r="O294" s="436"/>
      <c r="P294" s="436"/>
    </row>
    <row r="295" spans="1:16" ht="15.75">
      <c r="A295" s="802">
        <v>30</v>
      </c>
      <c r="B295" s="803" t="s">
        <v>3009</v>
      </c>
      <c r="C295" s="804" t="s">
        <v>305</v>
      </c>
      <c r="D295" s="803">
        <v>1.2</v>
      </c>
      <c r="E295" s="804" t="s">
        <v>305</v>
      </c>
      <c r="F295" s="804">
        <v>0.95</v>
      </c>
      <c r="G295" s="804">
        <v>1.1</v>
      </c>
      <c r="H295" s="804">
        <v>1.3</v>
      </c>
      <c r="I295" s="803">
        <v>1</v>
      </c>
      <c r="J295" s="803">
        <v>1</v>
      </c>
      <c r="K295" s="805">
        <v>24880.9</v>
      </c>
      <c r="L295" s="805">
        <v>28809.4</v>
      </c>
      <c r="M295" s="806">
        <v>34047.5</v>
      </c>
      <c r="N295" s="435">
        <f t="shared" si="4"/>
        <v>26190.4</v>
      </c>
      <c r="O295" s="436"/>
      <c r="P295" s="436"/>
    </row>
    <row r="296" spans="1:16" ht="15.75">
      <c r="A296" s="798">
        <v>255</v>
      </c>
      <c r="B296" s="494" t="s">
        <v>2894</v>
      </c>
      <c r="C296" s="799" t="s">
        <v>364</v>
      </c>
      <c r="D296" s="494">
        <v>0.86</v>
      </c>
      <c r="E296" s="799" t="s">
        <v>305</v>
      </c>
      <c r="F296" s="799">
        <v>0.95</v>
      </c>
      <c r="G296" s="799">
        <v>1.1</v>
      </c>
      <c r="H296" s="799">
        <v>1.3</v>
      </c>
      <c r="I296" s="494">
        <v>1</v>
      </c>
      <c r="J296" s="494">
        <v>1</v>
      </c>
      <c r="K296" s="800">
        <v>17831.3</v>
      </c>
      <c r="L296" s="800">
        <v>20646.7</v>
      </c>
      <c r="M296" s="801">
        <v>24400.7</v>
      </c>
      <c r="N296" s="435">
        <f t="shared" si="4"/>
        <v>18769.8</v>
      </c>
      <c r="O296" s="436"/>
      <c r="P296" s="436"/>
    </row>
    <row r="297" spans="1:16" ht="15.75">
      <c r="A297" s="798">
        <v>256</v>
      </c>
      <c r="B297" s="494" t="s">
        <v>2895</v>
      </c>
      <c r="C297" s="799" t="s">
        <v>365</v>
      </c>
      <c r="D297" s="494">
        <v>0.49</v>
      </c>
      <c r="E297" s="799" t="s">
        <v>305</v>
      </c>
      <c r="F297" s="799">
        <v>0.95</v>
      </c>
      <c r="G297" s="799">
        <v>1.1</v>
      </c>
      <c r="H297" s="799">
        <v>1.3</v>
      </c>
      <c r="I297" s="496">
        <v>1</v>
      </c>
      <c r="J297" s="494">
        <v>1</v>
      </c>
      <c r="K297" s="800">
        <v>10159.7</v>
      </c>
      <c r="L297" s="800">
        <v>11763.8</v>
      </c>
      <c r="M297" s="801">
        <v>13902.7</v>
      </c>
      <c r="N297" s="435">
        <f t="shared" si="4"/>
        <v>10694.4</v>
      </c>
      <c r="O297" s="436"/>
      <c r="P297" s="436"/>
    </row>
    <row r="298" spans="1:16" ht="31.5">
      <c r="A298" s="798">
        <v>257</v>
      </c>
      <c r="B298" s="494" t="s">
        <v>2896</v>
      </c>
      <c r="C298" s="799" t="s">
        <v>529</v>
      </c>
      <c r="D298" s="494">
        <v>0.64</v>
      </c>
      <c r="E298" s="799" t="s">
        <v>305</v>
      </c>
      <c r="F298" s="799">
        <v>0.95</v>
      </c>
      <c r="G298" s="799">
        <v>1.1</v>
      </c>
      <c r="H298" s="799">
        <v>1.3</v>
      </c>
      <c r="I298" s="496">
        <v>1</v>
      </c>
      <c r="J298" s="494">
        <v>1</v>
      </c>
      <c r="K298" s="800">
        <v>13269.8</v>
      </c>
      <c r="L298" s="800">
        <v>15365</v>
      </c>
      <c r="M298" s="801">
        <v>18158.7</v>
      </c>
      <c r="N298" s="435">
        <f t="shared" si="4"/>
        <v>13968.2</v>
      </c>
      <c r="O298" s="436"/>
      <c r="P298" s="436"/>
    </row>
    <row r="299" spans="1:16" ht="15.75">
      <c r="A299" s="798">
        <v>258</v>
      </c>
      <c r="B299" s="494" t="s">
        <v>2897</v>
      </c>
      <c r="C299" s="799" t="s">
        <v>366</v>
      </c>
      <c r="D299" s="494">
        <v>0.73</v>
      </c>
      <c r="E299" s="799" t="s">
        <v>305</v>
      </c>
      <c r="F299" s="799">
        <v>1</v>
      </c>
      <c r="G299" s="799">
        <v>1</v>
      </c>
      <c r="H299" s="799">
        <v>1</v>
      </c>
      <c r="I299" s="496">
        <v>1</v>
      </c>
      <c r="J299" s="494">
        <v>1</v>
      </c>
      <c r="K299" s="800">
        <v>15932.5</v>
      </c>
      <c r="L299" s="800">
        <v>15932.5</v>
      </c>
      <c r="M299" s="801">
        <v>15932.5</v>
      </c>
      <c r="N299" s="435">
        <f t="shared" si="4"/>
        <v>15932.5</v>
      </c>
      <c r="O299" s="436"/>
      <c r="P299" s="436"/>
    </row>
    <row r="300" spans="1:16" ht="31.5">
      <c r="A300" s="798">
        <v>259</v>
      </c>
      <c r="B300" s="494" t="s">
        <v>2898</v>
      </c>
      <c r="C300" s="799" t="s">
        <v>367</v>
      </c>
      <c r="D300" s="494">
        <v>0.67</v>
      </c>
      <c r="E300" s="799" t="s">
        <v>305</v>
      </c>
      <c r="F300" s="799">
        <v>0.95</v>
      </c>
      <c r="G300" s="799">
        <v>1.1</v>
      </c>
      <c r="H300" s="799">
        <v>1.3</v>
      </c>
      <c r="I300" s="496">
        <v>1.4</v>
      </c>
      <c r="J300" s="494">
        <v>1</v>
      </c>
      <c r="K300" s="800">
        <v>19448.5</v>
      </c>
      <c r="L300" s="800">
        <v>22519.4</v>
      </c>
      <c r="M300" s="801">
        <v>26613.8</v>
      </c>
      <c r="N300" s="435">
        <f t="shared" si="4"/>
        <v>20472.1</v>
      </c>
      <c r="O300" s="436"/>
      <c r="P300" s="436"/>
    </row>
    <row r="301" spans="1:16" ht="15.75">
      <c r="A301" s="798">
        <v>260</v>
      </c>
      <c r="B301" s="494" t="s">
        <v>2899</v>
      </c>
      <c r="C301" s="799" t="s">
        <v>2053</v>
      </c>
      <c r="D301" s="494">
        <v>1.2</v>
      </c>
      <c r="E301" s="799" t="s">
        <v>305</v>
      </c>
      <c r="F301" s="799">
        <v>0.95</v>
      </c>
      <c r="G301" s="799">
        <v>1.1</v>
      </c>
      <c r="H301" s="799">
        <v>1.3</v>
      </c>
      <c r="I301" s="496">
        <v>1</v>
      </c>
      <c r="J301" s="494">
        <v>1</v>
      </c>
      <c r="K301" s="800">
        <v>24880.9</v>
      </c>
      <c r="L301" s="800">
        <v>28809.4</v>
      </c>
      <c r="M301" s="801">
        <v>34047.5</v>
      </c>
      <c r="N301" s="435">
        <f t="shared" si="4"/>
        <v>26190.4</v>
      </c>
      <c r="O301" s="436"/>
      <c r="P301" s="436"/>
    </row>
    <row r="302" spans="1:16" ht="15.75">
      <c r="A302" s="798">
        <v>261</v>
      </c>
      <c r="B302" s="494" t="s">
        <v>2900</v>
      </c>
      <c r="C302" s="799" t="s">
        <v>1243</v>
      </c>
      <c r="D302" s="494">
        <v>1.42</v>
      </c>
      <c r="E302" s="799" t="s">
        <v>305</v>
      </c>
      <c r="F302" s="799">
        <v>0.95</v>
      </c>
      <c r="G302" s="799">
        <v>1.1</v>
      </c>
      <c r="H302" s="799">
        <v>1.3</v>
      </c>
      <c r="I302" s="496">
        <v>1</v>
      </c>
      <c r="J302" s="494">
        <v>1</v>
      </c>
      <c r="K302" s="800">
        <v>29442.3</v>
      </c>
      <c r="L302" s="800">
        <v>34091.1</v>
      </c>
      <c r="M302" s="801">
        <v>40289.5</v>
      </c>
      <c r="N302" s="435">
        <f t="shared" si="4"/>
        <v>30991.9</v>
      </c>
      <c r="O302" s="436"/>
      <c r="P302" s="436"/>
    </row>
    <row r="303" spans="1:16" ht="15.75">
      <c r="A303" s="798">
        <v>262</v>
      </c>
      <c r="B303" s="494" t="s">
        <v>2901</v>
      </c>
      <c r="C303" s="799" t="s">
        <v>1244</v>
      </c>
      <c r="D303" s="494">
        <v>2.31</v>
      </c>
      <c r="E303" s="799" t="s">
        <v>305</v>
      </c>
      <c r="F303" s="799">
        <v>0.95</v>
      </c>
      <c r="G303" s="799">
        <v>1.1</v>
      </c>
      <c r="H303" s="799">
        <v>1.3</v>
      </c>
      <c r="I303" s="496">
        <v>1</v>
      </c>
      <c r="J303" s="494">
        <v>1</v>
      </c>
      <c r="K303" s="800">
        <v>47895.6</v>
      </c>
      <c r="L303" s="800">
        <v>55458.1</v>
      </c>
      <c r="M303" s="801">
        <v>65541.4</v>
      </c>
      <c r="N303" s="435">
        <f t="shared" si="4"/>
        <v>50416.5</v>
      </c>
      <c r="O303" s="436"/>
      <c r="P303" s="436"/>
    </row>
    <row r="304" spans="1:16" ht="15.75">
      <c r="A304" s="798">
        <v>263</v>
      </c>
      <c r="B304" s="494" t="s">
        <v>2902</v>
      </c>
      <c r="C304" s="799" t="s">
        <v>1245</v>
      </c>
      <c r="D304" s="494">
        <v>3.12</v>
      </c>
      <c r="E304" s="799" t="s">
        <v>305</v>
      </c>
      <c r="F304" s="799">
        <v>0.95</v>
      </c>
      <c r="G304" s="799">
        <v>1.1</v>
      </c>
      <c r="H304" s="799">
        <v>1.3</v>
      </c>
      <c r="I304" s="494">
        <v>1</v>
      </c>
      <c r="J304" s="494">
        <v>1</v>
      </c>
      <c r="K304" s="800">
        <v>64690.2</v>
      </c>
      <c r="L304" s="800">
        <v>74904.5</v>
      </c>
      <c r="M304" s="801">
        <v>88523.5</v>
      </c>
      <c r="N304" s="435">
        <f t="shared" si="4"/>
        <v>68095</v>
      </c>
      <c r="O304" s="436"/>
      <c r="P304" s="436"/>
    </row>
    <row r="305" spans="1:16" ht="15.75">
      <c r="A305" s="798">
        <v>264</v>
      </c>
      <c r="B305" s="494" t="s">
        <v>2903</v>
      </c>
      <c r="C305" s="799" t="s">
        <v>1246</v>
      </c>
      <c r="D305" s="494">
        <v>1.08</v>
      </c>
      <c r="E305" s="799" t="s">
        <v>305</v>
      </c>
      <c r="F305" s="799">
        <v>0.95</v>
      </c>
      <c r="G305" s="799">
        <v>1.1</v>
      </c>
      <c r="H305" s="799">
        <v>1.3</v>
      </c>
      <c r="I305" s="494">
        <v>1</v>
      </c>
      <c r="J305" s="494">
        <v>1</v>
      </c>
      <c r="K305" s="800">
        <v>22392.8</v>
      </c>
      <c r="L305" s="800">
        <v>25928.5</v>
      </c>
      <c r="M305" s="801">
        <v>30642.7</v>
      </c>
      <c r="N305" s="435">
        <f t="shared" si="4"/>
        <v>23571.3</v>
      </c>
      <c r="O305" s="436"/>
      <c r="P305" s="436"/>
    </row>
    <row r="306" spans="1:16" ht="15.75">
      <c r="A306" s="798">
        <v>265</v>
      </c>
      <c r="B306" s="494" t="s">
        <v>2904</v>
      </c>
      <c r="C306" s="799" t="s">
        <v>1247</v>
      </c>
      <c r="D306" s="494">
        <v>1.12</v>
      </c>
      <c r="E306" s="799" t="s">
        <v>305</v>
      </c>
      <c r="F306" s="799">
        <v>0.95</v>
      </c>
      <c r="G306" s="799">
        <v>1.1</v>
      </c>
      <c r="H306" s="799">
        <v>1.3</v>
      </c>
      <c r="I306" s="494">
        <v>1</v>
      </c>
      <c r="J306" s="494">
        <v>1</v>
      </c>
      <c r="K306" s="800">
        <v>23222.1</v>
      </c>
      <c r="L306" s="800">
        <v>26888.8</v>
      </c>
      <c r="M306" s="801">
        <v>31777.7</v>
      </c>
      <c r="N306" s="435">
        <f t="shared" si="4"/>
        <v>24444.3</v>
      </c>
      <c r="O306" s="436"/>
      <c r="P306" s="436"/>
    </row>
    <row r="307" spans="1:16" ht="15.75">
      <c r="A307" s="798">
        <v>266</v>
      </c>
      <c r="B307" s="494" t="s">
        <v>2905</v>
      </c>
      <c r="C307" s="799" t="s">
        <v>1248</v>
      </c>
      <c r="D307" s="494">
        <v>1.62</v>
      </c>
      <c r="E307" s="799" t="s">
        <v>305</v>
      </c>
      <c r="F307" s="799">
        <v>0.95</v>
      </c>
      <c r="G307" s="799">
        <v>1.1</v>
      </c>
      <c r="H307" s="799">
        <v>1.3</v>
      </c>
      <c r="I307" s="494">
        <v>1</v>
      </c>
      <c r="J307" s="494">
        <v>1</v>
      </c>
      <c r="K307" s="800">
        <v>33589.2</v>
      </c>
      <c r="L307" s="800">
        <v>38892.7</v>
      </c>
      <c r="M307" s="801">
        <v>45964.1</v>
      </c>
      <c r="N307" s="435">
        <f t="shared" si="4"/>
        <v>35357</v>
      </c>
      <c r="O307" s="436"/>
      <c r="P307" s="436"/>
    </row>
    <row r="308" spans="1:16" ht="15.75">
      <c r="A308" s="798">
        <v>267</v>
      </c>
      <c r="B308" s="494" t="s">
        <v>2906</v>
      </c>
      <c r="C308" s="799" t="s">
        <v>1249</v>
      </c>
      <c r="D308" s="494">
        <v>1.95</v>
      </c>
      <c r="E308" s="799" t="s">
        <v>305</v>
      </c>
      <c r="F308" s="799">
        <v>0.95</v>
      </c>
      <c r="G308" s="799">
        <v>1.1</v>
      </c>
      <c r="H308" s="799">
        <v>1.3</v>
      </c>
      <c r="I308" s="494">
        <v>1</v>
      </c>
      <c r="J308" s="494">
        <v>1</v>
      </c>
      <c r="K308" s="800">
        <v>40431.4</v>
      </c>
      <c r="L308" s="800">
        <v>46815.3</v>
      </c>
      <c r="M308" s="801">
        <v>55327.2</v>
      </c>
      <c r="N308" s="435">
        <f t="shared" si="4"/>
        <v>42559.4</v>
      </c>
      <c r="O308" s="436"/>
      <c r="P308" s="436"/>
    </row>
    <row r="309" spans="1:16" ht="15.75">
      <c r="A309" s="798">
        <v>268</v>
      </c>
      <c r="B309" s="494" t="s">
        <v>2907</v>
      </c>
      <c r="C309" s="799" t="s">
        <v>1250</v>
      </c>
      <c r="D309" s="494">
        <v>2.14</v>
      </c>
      <c r="E309" s="799" t="s">
        <v>305</v>
      </c>
      <c r="F309" s="799">
        <v>0.95</v>
      </c>
      <c r="G309" s="799">
        <v>1.1</v>
      </c>
      <c r="H309" s="799">
        <v>1.3</v>
      </c>
      <c r="I309" s="494">
        <v>1</v>
      </c>
      <c r="J309" s="494">
        <v>1</v>
      </c>
      <c r="K309" s="800">
        <v>44370.9</v>
      </c>
      <c r="L309" s="800">
        <v>51376.8</v>
      </c>
      <c r="M309" s="801">
        <v>60718</v>
      </c>
      <c r="N309" s="435">
        <f t="shared" si="4"/>
        <v>46706.2</v>
      </c>
      <c r="O309" s="436"/>
      <c r="P309" s="436"/>
    </row>
    <row r="310" spans="1:16" ht="15.75">
      <c r="A310" s="798">
        <v>269</v>
      </c>
      <c r="B310" s="494" t="s">
        <v>2908</v>
      </c>
      <c r="C310" s="799" t="s">
        <v>1251</v>
      </c>
      <c r="D310" s="494">
        <v>4.13</v>
      </c>
      <c r="E310" s="799" t="s">
        <v>305</v>
      </c>
      <c r="F310" s="799">
        <v>0.95</v>
      </c>
      <c r="G310" s="799">
        <v>1.1</v>
      </c>
      <c r="H310" s="799">
        <v>1.3</v>
      </c>
      <c r="I310" s="494">
        <v>1</v>
      </c>
      <c r="J310" s="494">
        <v>1</v>
      </c>
      <c r="K310" s="800">
        <v>85631.6</v>
      </c>
      <c r="L310" s="800">
        <v>99152.4</v>
      </c>
      <c r="M310" s="801">
        <v>117180.1</v>
      </c>
      <c r="N310" s="435">
        <f t="shared" si="4"/>
        <v>90138.5</v>
      </c>
      <c r="O310" s="436"/>
      <c r="P310" s="436"/>
    </row>
    <row r="311" spans="1:16" ht="15.75">
      <c r="A311" s="802">
        <v>31</v>
      </c>
      <c r="B311" s="803" t="s">
        <v>3008</v>
      </c>
      <c r="C311" s="804" t="s">
        <v>306</v>
      </c>
      <c r="D311" s="803">
        <v>0.9</v>
      </c>
      <c r="E311" s="804" t="s">
        <v>306</v>
      </c>
      <c r="F311" s="804">
        <v>0.95</v>
      </c>
      <c r="G311" s="804">
        <v>1.1</v>
      </c>
      <c r="H311" s="804">
        <v>1.3</v>
      </c>
      <c r="I311" s="803">
        <v>1</v>
      </c>
      <c r="J311" s="803">
        <v>1</v>
      </c>
      <c r="K311" s="805">
        <v>18660.6</v>
      </c>
      <c r="L311" s="805">
        <v>21607.1</v>
      </c>
      <c r="M311" s="806">
        <v>25535.6</v>
      </c>
      <c r="N311" s="435">
        <f t="shared" si="4"/>
        <v>19642.8</v>
      </c>
      <c r="O311" s="436"/>
      <c r="P311" s="436"/>
    </row>
    <row r="312" spans="1:16" ht="15.75">
      <c r="A312" s="798">
        <v>270</v>
      </c>
      <c r="B312" s="494" t="s">
        <v>2909</v>
      </c>
      <c r="C312" s="799" t="s">
        <v>179</v>
      </c>
      <c r="D312" s="494">
        <v>0.61</v>
      </c>
      <c r="E312" s="799" t="s">
        <v>306</v>
      </c>
      <c r="F312" s="799">
        <v>0.95</v>
      </c>
      <c r="G312" s="799">
        <v>1.1</v>
      </c>
      <c r="H312" s="799">
        <v>1.3</v>
      </c>
      <c r="I312" s="494">
        <v>1</v>
      </c>
      <c r="J312" s="494">
        <v>1</v>
      </c>
      <c r="K312" s="800">
        <v>12647.8</v>
      </c>
      <c r="L312" s="800">
        <v>14644.8</v>
      </c>
      <c r="M312" s="801">
        <v>17307.5</v>
      </c>
      <c r="N312" s="435">
        <f t="shared" si="4"/>
        <v>13313.4</v>
      </c>
      <c r="O312" s="436"/>
      <c r="P312" s="436"/>
    </row>
    <row r="313" spans="1:16" ht="15.75">
      <c r="A313" s="798">
        <v>271</v>
      </c>
      <c r="B313" s="494" t="s">
        <v>2910</v>
      </c>
      <c r="C313" s="799" t="s">
        <v>1252</v>
      </c>
      <c r="D313" s="494">
        <v>0.55</v>
      </c>
      <c r="E313" s="799" t="s">
        <v>306</v>
      </c>
      <c r="F313" s="799">
        <v>1</v>
      </c>
      <c r="G313" s="799">
        <v>1</v>
      </c>
      <c r="H313" s="799">
        <v>1</v>
      </c>
      <c r="I313" s="494">
        <v>1</v>
      </c>
      <c r="J313" s="494">
        <v>1</v>
      </c>
      <c r="K313" s="800">
        <v>12003.9</v>
      </c>
      <c r="L313" s="800">
        <v>12003.9</v>
      </c>
      <c r="M313" s="801">
        <v>12003.9</v>
      </c>
      <c r="N313" s="435">
        <f t="shared" si="4"/>
        <v>12003.9</v>
      </c>
      <c r="O313" s="436"/>
      <c r="P313" s="436"/>
    </row>
    <row r="314" spans="1:16" ht="15.75">
      <c r="A314" s="798">
        <v>272</v>
      </c>
      <c r="B314" s="494" t="s">
        <v>2911</v>
      </c>
      <c r="C314" s="799" t="s">
        <v>1253</v>
      </c>
      <c r="D314" s="494">
        <v>0.71</v>
      </c>
      <c r="E314" s="799" t="s">
        <v>306</v>
      </c>
      <c r="F314" s="799">
        <v>0.95</v>
      </c>
      <c r="G314" s="799">
        <v>1.1</v>
      </c>
      <c r="H314" s="799">
        <v>1.3</v>
      </c>
      <c r="I314" s="494">
        <v>1</v>
      </c>
      <c r="J314" s="494">
        <v>1</v>
      </c>
      <c r="K314" s="800">
        <v>14721.2</v>
      </c>
      <c r="L314" s="800">
        <v>17045.6</v>
      </c>
      <c r="M314" s="801">
        <v>20144.8</v>
      </c>
      <c r="N314" s="435">
        <f t="shared" si="4"/>
        <v>15496</v>
      </c>
      <c r="O314" s="436"/>
      <c r="P314" s="436"/>
    </row>
    <row r="315" spans="1:16" ht="15.75">
      <c r="A315" s="798">
        <v>273</v>
      </c>
      <c r="B315" s="494" t="s">
        <v>2912</v>
      </c>
      <c r="C315" s="799" t="s">
        <v>1254</v>
      </c>
      <c r="D315" s="494">
        <v>1.38</v>
      </c>
      <c r="E315" s="799" t="s">
        <v>306</v>
      </c>
      <c r="F315" s="799">
        <v>0.95</v>
      </c>
      <c r="G315" s="799">
        <v>1.1</v>
      </c>
      <c r="H315" s="799">
        <v>1.3</v>
      </c>
      <c r="I315" s="494">
        <v>1</v>
      </c>
      <c r="J315" s="494">
        <v>1</v>
      </c>
      <c r="K315" s="800">
        <v>28613</v>
      </c>
      <c r="L315" s="800">
        <v>33130.8</v>
      </c>
      <c r="M315" s="801">
        <v>39154.6</v>
      </c>
      <c r="N315" s="435">
        <f t="shared" si="4"/>
        <v>30118.9</v>
      </c>
      <c r="O315" s="436"/>
      <c r="P315" s="436"/>
    </row>
    <row r="316" spans="1:16" ht="15.75">
      <c r="A316" s="798">
        <v>274</v>
      </c>
      <c r="B316" s="494" t="s">
        <v>2913</v>
      </c>
      <c r="C316" s="799" t="s">
        <v>1255</v>
      </c>
      <c r="D316" s="494">
        <v>2.41</v>
      </c>
      <c r="E316" s="799" t="s">
        <v>306</v>
      </c>
      <c r="F316" s="799">
        <v>0.95</v>
      </c>
      <c r="G316" s="799">
        <v>1.1</v>
      </c>
      <c r="H316" s="799">
        <v>1.3</v>
      </c>
      <c r="I316" s="494">
        <v>1</v>
      </c>
      <c r="J316" s="494">
        <v>1</v>
      </c>
      <c r="K316" s="800">
        <v>49969</v>
      </c>
      <c r="L316" s="800">
        <v>57858.9</v>
      </c>
      <c r="M316" s="801">
        <v>68378.7</v>
      </c>
      <c r="N316" s="435">
        <f t="shared" si="4"/>
        <v>52599</v>
      </c>
      <c r="O316" s="436"/>
      <c r="P316" s="436"/>
    </row>
    <row r="317" spans="1:16" ht="15.75">
      <c r="A317" s="798">
        <v>275</v>
      </c>
      <c r="B317" s="494" t="s">
        <v>2914</v>
      </c>
      <c r="C317" s="799" t="s">
        <v>1256</v>
      </c>
      <c r="D317" s="494">
        <v>1.43</v>
      </c>
      <c r="E317" s="799" t="s">
        <v>306</v>
      </c>
      <c r="F317" s="799">
        <v>0.95</v>
      </c>
      <c r="G317" s="799">
        <v>1.1</v>
      </c>
      <c r="H317" s="799">
        <v>1.3</v>
      </c>
      <c r="I317" s="494">
        <v>1</v>
      </c>
      <c r="J317" s="494">
        <v>1</v>
      </c>
      <c r="K317" s="800">
        <v>29649.7</v>
      </c>
      <c r="L317" s="800">
        <v>34331.2</v>
      </c>
      <c r="M317" s="801">
        <v>40573.3</v>
      </c>
      <c r="N317" s="435">
        <f t="shared" si="4"/>
        <v>31210.2</v>
      </c>
      <c r="O317" s="436"/>
      <c r="P317" s="436"/>
    </row>
    <row r="318" spans="1:16" ht="15.75">
      <c r="A318" s="798">
        <v>276</v>
      </c>
      <c r="B318" s="494" t="s">
        <v>2915</v>
      </c>
      <c r="C318" s="799" t="s">
        <v>1257</v>
      </c>
      <c r="D318" s="494">
        <v>1.83</v>
      </c>
      <c r="E318" s="799" t="s">
        <v>306</v>
      </c>
      <c r="F318" s="799">
        <v>0.95</v>
      </c>
      <c r="G318" s="799">
        <v>1.1</v>
      </c>
      <c r="H318" s="799">
        <v>1.3</v>
      </c>
      <c r="I318" s="494">
        <v>1</v>
      </c>
      <c r="J318" s="494">
        <v>1</v>
      </c>
      <c r="K318" s="800">
        <v>37943.3</v>
      </c>
      <c r="L318" s="800">
        <v>43934.3</v>
      </c>
      <c r="M318" s="801">
        <v>51922.4</v>
      </c>
      <c r="N318" s="435">
        <f t="shared" si="4"/>
        <v>39940.3</v>
      </c>
      <c r="O318" s="436"/>
      <c r="P318" s="436"/>
    </row>
    <row r="319" spans="1:16" ht="15.75">
      <c r="A319" s="798">
        <v>277</v>
      </c>
      <c r="B319" s="494" t="s">
        <v>2916</v>
      </c>
      <c r="C319" s="799" t="s">
        <v>1258</v>
      </c>
      <c r="D319" s="494">
        <v>2.16</v>
      </c>
      <c r="E319" s="799" t="s">
        <v>306</v>
      </c>
      <c r="F319" s="799">
        <v>0.95</v>
      </c>
      <c r="G319" s="799">
        <v>1.1</v>
      </c>
      <c r="H319" s="799">
        <v>1.3</v>
      </c>
      <c r="I319" s="494">
        <v>1</v>
      </c>
      <c r="J319" s="494">
        <v>1</v>
      </c>
      <c r="K319" s="800">
        <v>44785.5</v>
      </c>
      <c r="L319" s="800">
        <v>51856.9</v>
      </c>
      <c r="M319" s="801">
        <v>61285.5</v>
      </c>
      <c r="N319" s="435">
        <f t="shared" si="4"/>
        <v>47142.7</v>
      </c>
      <c r="O319" s="436"/>
      <c r="P319" s="436"/>
    </row>
    <row r="320" spans="1:16" ht="15.75">
      <c r="A320" s="798">
        <v>278</v>
      </c>
      <c r="B320" s="494" t="s">
        <v>2917</v>
      </c>
      <c r="C320" s="799" t="s">
        <v>1259</v>
      </c>
      <c r="D320" s="494">
        <v>1.81</v>
      </c>
      <c r="E320" s="799" t="s">
        <v>306</v>
      </c>
      <c r="F320" s="799">
        <v>0.95</v>
      </c>
      <c r="G320" s="799">
        <v>1.1</v>
      </c>
      <c r="H320" s="799">
        <v>1.3</v>
      </c>
      <c r="I320" s="494">
        <v>1</v>
      </c>
      <c r="J320" s="494">
        <v>1</v>
      </c>
      <c r="K320" s="800">
        <v>37528.6</v>
      </c>
      <c r="L320" s="800">
        <v>43454.2</v>
      </c>
      <c r="M320" s="801">
        <v>51355</v>
      </c>
      <c r="N320" s="435">
        <f t="shared" si="4"/>
        <v>39503.8</v>
      </c>
      <c r="O320" s="436"/>
      <c r="P320" s="436"/>
    </row>
    <row r="321" spans="1:16" ht="15.75">
      <c r="A321" s="798">
        <v>279</v>
      </c>
      <c r="B321" s="494" t="s">
        <v>2918</v>
      </c>
      <c r="C321" s="799" t="s">
        <v>1260</v>
      </c>
      <c r="D321" s="494">
        <v>2.67</v>
      </c>
      <c r="E321" s="799" t="s">
        <v>306</v>
      </c>
      <c r="F321" s="799">
        <v>0.95</v>
      </c>
      <c r="G321" s="799">
        <v>1.1</v>
      </c>
      <c r="H321" s="799">
        <v>1.3</v>
      </c>
      <c r="I321" s="494">
        <v>1</v>
      </c>
      <c r="J321" s="494">
        <v>1</v>
      </c>
      <c r="K321" s="800">
        <v>55359.9</v>
      </c>
      <c r="L321" s="800">
        <v>64100.9</v>
      </c>
      <c r="M321" s="801">
        <v>75755.7</v>
      </c>
      <c r="N321" s="435">
        <f t="shared" si="4"/>
        <v>58273.6</v>
      </c>
      <c r="O321" s="436"/>
      <c r="P321" s="436"/>
    </row>
    <row r="322" spans="1:16" ht="31.5">
      <c r="A322" s="798">
        <v>280</v>
      </c>
      <c r="B322" s="494" t="s">
        <v>2919</v>
      </c>
      <c r="C322" s="799" t="s">
        <v>2054</v>
      </c>
      <c r="D322" s="494">
        <v>0.73</v>
      </c>
      <c r="E322" s="799" t="s">
        <v>306</v>
      </c>
      <c r="F322" s="799">
        <v>0.95</v>
      </c>
      <c r="G322" s="799">
        <v>1.1</v>
      </c>
      <c r="H322" s="799">
        <v>1.3</v>
      </c>
      <c r="I322" s="494">
        <v>1</v>
      </c>
      <c r="J322" s="494">
        <v>1</v>
      </c>
      <c r="K322" s="800">
        <v>15135.9</v>
      </c>
      <c r="L322" s="800">
        <v>17525.7</v>
      </c>
      <c r="M322" s="801">
        <v>20712.2</v>
      </c>
      <c r="N322" s="435">
        <f t="shared" si="4"/>
        <v>15932.5</v>
      </c>
      <c r="O322" s="436"/>
      <c r="P322" s="436"/>
    </row>
    <row r="323" spans="1:16" ht="15.75">
      <c r="A323" s="798">
        <v>281</v>
      </c>
      <c r="B323" s="494" t="s">
        <v>2920</v>
      </c>
      <c r="C323" s="799" t="s">
        <v>1261</v>
      </c>
      <c r="D323" s="494">
        <v>0.76</v>
      </c>
      <c r="E323" s="799" t="s">
        <v>306</v>
      </c>
      <c r="F323" s="799">
        <v>1</v>
      </c>
      <c r="G323" s="799">
        <v>1</v>
      </c>
      <c r="H323" s="799">
        <v>1</v>
      </c>
      <c r="I323" s="494">
        <v>1</v>
      </c>
      <c r="J323" s="494">
        <v>0.8</v>
      </c>
      <c r="K323" s="800">
        <v>13269.8</v>
      </c>
      <c r="L323" s="800">
        <v>13269.8</v>
      </c>
      <c r="M323" s="801">
        <v>13269.8</v>
      </c>
      <c r="N323" s="435">
        <f t="shared" si="4"/>
        <v>13269.8</v>
      </c>
      <c r="O323" s="436"/>
      <c r="P323" s="436"/>
    </row>
    <row r="324" spans="1:16" ht="15.75">
      <c r="A324" s="798">
        <v>282</v>
      </c>
      <c r="B324" s="494" t="s">
        <v>2921</v>
      </c>
      <c r="C324" s="799" t="s">
        <v>2055</v>
      </c>
      <c r="D324" s="494">
        <v>2.42</v>
      </c>
      <c r="E324" s="799" t="s">
        <v>306</v>
      </c>
      <c r="F324" s="799">
        <v>0.95</v>
      </c>
      <c r="G324" s="799">
        <v>1.1</v>
      </c>
      <c r="H324" s="799">
        <v>1.3</v>
      </c>
      <c r="I324" s="494">
        <v>1</v>
      </c>
      <c r="J324" s="494">
        <v>1</v>
      </c>
      <c r="K324" s="800">
        <v>50176.4</v>
      </c>
      <c r="L324" s="800">
        <v>58099</v>
      </c>
      <c r="M324" s="801">
        <v>68662.4</v>
      </c>
      <c r="N324" s="435">
        <f t="shared" si="4"/>
        <v>52817.3</v>
      </c>
      <c r="O324" s="436"/>
      <c r="P324" s="436"/>
    </row>
    <row r="325" spans="1:16" ht="15.75">
      <c r="A325" s="798">
        <v>283</v>
      </c>
      <c r="B325" s="494" t="s">
        <v>2922</v>
      </c>
      <c r="C325" s="799" t="s">
        <v>2056</v>
      </c>
      <c r="D325" s="494">
        <v>3.51</v>
      </c>
      <c r="E325" s="799" t="s">
        <v>306</v>
      </c>
      <c r="F325" s="799">
        <v>0.95</v>
      </c>
      <c r="G325" s="799">
        <v>1.1</v>
      </c>
      <c r="H325" s="799">
        <v>1.3</v>
      </c>
      <c r="I325" s="494">
        <v>1</v>
      </c>
      <c r="J325" s="496">
        <v>0.9</v>
      </c>
      <c r="K325" s="800">
        <v>65498.8</v>
      </c>
      <c r="L325" s="800">
        <v>75840.8</v>
      </c>
      <c r="M325" s="801">
        <v>89630</v>
      </c>
      <c r="N325" s="435">
        <f t="shared" si="4"/>
        <v>68946.2</v>
      </c>
      <c r="O325" s="436"/>
      <c r="P325" s="436"/>
    </row>
    <row r="326" spans="1:16" ht="15.75">
      <c r="A326" s="798">
        <v>284</v>
      </c>
      <c r="B326" s="494" t="s">
        <v>2923</v>
      </c>
      <c r="C326" s="799" t="s">
        <v>2057</v>
      </c>
      <c r="D326" s="494">
        <v>4.02</v>
      </c>
      <c r="E326" s="799" t="s">
        <v>306</v>
      </c>
      <c r="F326" s="799">
        <v>0.95</v>
      </c>
      <c r="G326" s="799">
        <v>1.1</v>
      </c>
      <c r="H326" s="799">
        <v>1.3</v>
      </c>
      <c r="I326" s="494">
        <v>1</v>
      </c>
      <c r="J326" s="494">
        <v>1</v>
      </c>
      <c r="K326" s="800">
        <v>83350.9</v>
      </c>
      <c r="L326" s="800">
        <v>96511.5</v>
      </c>
      <c r="M326" s="801">
        <v>114059.1</v>
      </c>
      <c r="N326" s="435">
        <f t="shared" si="4"/>
        <v>87737.7</v>
      </c>
      <c r="O326" s="436"/>
      <c r="P326" s="436"/>
    </row>
    <row r="327" spans="1:16" ht="15.75">
      <c r="A327" s="798">
        <v>285</v>
      </c>
      <c r="B327" s="494" t="s">
        <v>2924</v>
      </c>
      <c r="C327" s="799" t="s">
        <v>196</v>
      </c>
      <c r="D327" s="494">
        <v>0.84</v>
      </c>
      <c r="E327" s="799" t="s">
        <v>306</v>
      </c>
      <c r="F327" s="799">
        <v>0.95</v>
      </c>
      <c r="G327" s="799">
        <v>1.1</v>
      </c>
      <c r="H327" s="799">
        <v>1.3</v>
      </c>
      <c r="I327" s="494">
        <v>1</v>
      </c>
      <c r="J327" s="494">
        <v>1</v>
      </c>
      <c r="K327" s="800">
        <v>17416.6</v>
      </c>
      <c r="L327" s="800">
        <v>20166.6</v>
      </c>
      <c r="M327" s="801">
        <v>23833.2</v>
      </c>
      <c r="N327" s="435">
        <f t="shared" si="4"/>
        <v>18333.3</v>
      </c>
      <c r="O327" s="436"/>
      <c r="P327" s="436"/>
    </row>
    <row r="328" spans="1:16" ht="31.5">
      <c r="A328" s="798">
        <v>286</v>
      </c>
      <c r="B328" s="494" t="s">
        <v>2925</v>
      </c>
      <c r="C328" s="799" t="s">
        <v>2058</v>
      </c>
      <c r="D328" s="494">
        <v>0.5</v>
      </c>
      <c r="E328" s="799" t="s">
        <v>306</v>
      </c>
      <c r="F328" s="799">
        <v>0.95</v>
      </c>
      <c r="G328" s="799">
        <v>1.1</v>
      </c>
      <c r="H328" s="799">
        <v>1.3</v>
      </c>
      <c r="I328" s="494">
        <v>1</v>
      </c>
      <c r="J328" s="494">
        <v>1</v>
      </c>
      <c r="K328" s="800">
        <v>10367</v>
      </c>
      <c r="L328" s="800">
        <v>12003.9</v>
      </c>
      <c r="M328" s="801">
        <v>14186.5</v>
      </c>
      <c r="N328" s="435">
        <f t="shared" si="4"/>
        <v>10912.7</v>
      </c>
      <c r="O328" s="436"/>
      <c r="P328" s="436"/>
    </row>
    <row r="329" spans="1:16" ht="15.75">
      <c r="A329" s="798">
        <v>287</v>
      </c>
      <c r="B329" s="494" t="s">
        <v>2926</v>
      </c>
      <c r="C329" s="799" t="s">
        <v>198</v>
      </c>
      <c r="D329" s="494">
        <v>0.37</v>
      </c>
      <c r="E329" s="799" t="s">
        <v>306</v>
      </c>
      <c r="F329" s="799">
        <v>1</v>
      </c>
      <c r="G329" s="799">
        <v>1</v>
      </c>
      <c r="H329" s="799">
        <v>1</v>
      </c>
      <c r="I329" s="494">
        <v>1</v>
      </c>
      <c r="J329" s="494">
        <v>1</v>
      </c>
      <c r="K329" s="800">
        <v>8075.4</v>
      </c>
      <c r="L329" s="800">
        <v>8075.4</v>
      </c>
      <c r="M329" s="801">
        <v>8075.4</v>
      </c>
      <c r="N329" s="435">
        <f t="shared" si="4"/>
        <v>8075.4</v>
      </c>
      <c r="O329" s="436"/>
      <c r="P329" s="436"/>
    </row>
    <row r="330" spans="1:16" ht="15.75">
      <c r="A330" s="798">
        <v>288</v>
      </c>
      <c r="B330" s="494" t="s">
        <v>2927</v>
      </c>
      <c r="C330" s="799" t="s">
        <v>1262</v>
      </c>
      <c r="D330" s="494">
        <v>1.19</v>
      </c>
      <c r="E330" s="799" t="s">
        <v>306</v>
      </c>
      <c r="F330" s="799">
        <v>0.95</v>
      </c>
      <c r="G330" s="799">
        <v>1.1</v>
      </c>
      <c r="H330" s="799">
        <v>1.3</v>
      </c>
      <c r="I330" s="494">
        <v>1</v>
      </c>
      <c r="J330" s="494">
        <v>1</v>
      </c>
      <c r="K330" s="800">
        <v>24673.5</v>
      </c>
      <c r="L330" s="800">
        <v>28569.3</v>
      </c>
      <c r="M330" s="801">
        <v>33763.8</v>
      </c>
      <c r="N330" s="435">
        <f t="shared" si="4"/>
        <v>25972.1</v>
      </c>
      <c r="O330" s="436"/>
      <c r="P330" s="436"/>
    </row>
    <row r="331" spans="1:16" ht="31.5">
      <c r="A331" s="802">
        <v>32</v>
      </c>
      <c r="B331" s="803" t="s">
        <v>3007</v>
      </c>
      <c r="C331" s="804" t="s">
        <v>201</v>
      </c>
      <c r="D331" s="803">
        <v>1.2</v>
      </c>
      <c r="E331" s="804" t="s">
        <v>201</v>
      </c>
      <c r="F331" s="804">
        <v>0.95</v>
      </c>
      <c r="G331" s="804">
        <v>1.1</v>
      </c>
      <c r="H331" s="804">
        <v>1.3</v>
      </c>
      <c r="I331" s="803">
        <v>1</v>
      </c>
      <c r="J331" s="803">
        <v>1</v>
      </c>
      <c r="K331" s="805">
        <v>24880.9</v>
      </c>
      <c r="L331" s="805">
        <v>28809.4</v>
      </c>
      <c r="M331" s="806">
        <v>34047.5</v>
      </c>
      <c r="N331" s="435">
        <f t="shared" si="4"/>
        <v>26190.4</v>
      </c>
      <c r="O331" s="436"/>
      <c r="P331" s="436"/>
    </row>
    <row r="332" spans="1:16" ht="31.5">
      <c r="A332" s="798">
        <v>289</v>
      </c>
      <c r="B332" s="494" t="s">
        <v>2928</v>
      </c>
      <c r="C332" s="799" t="s">
        <v>1263</v>
      </c>
      <c r="D332" s="494">
        <v>1.15</v>
      </c>
      <c r="E332" s="799" t="s">
        <v>201</v>
      </c>
      <c r="F332" s="799">
        <v>0.95</v>
      </c>
      <c r="G332" s="799">
        <v>1.1</v>
      </c>
      <c r="H332" s="799">
        <v>1.3</v>
      </c>
      <c r="I332" s="494">
        <v>1</v>
      </c>
      <c r="J332" s="494">
        <v>1</v>
      </c>
      <c r="K332" s="800">
        <v>23844.2</v>
      </c>
      <c r="L332" s="800">
        <v>27609</v>
      </c>
      <c r="M332" s="801">
        <v>32628.8</v>
      </c>
      <c r="N332" s="435">
        <f t="shared" si="4"/>
        <v>25099.1</v>
      </c>
      <c r="O332" s="436"/>
      <c r="P332" s="436"/>
    </row>
    <row r="333" spans="1:16" ht="31.5">
      <c r="A333" s="798">
        <v>290</v>
      </c>
      <c r="B333" s="494" t="s">
        <v>2929</v>
      </c>
      <c r="C333" s="799" t="s">
        <v>1264</v>
      </c>
      <c r="D333" s="494">
        <v>1.43</v>
      </c>
      <c r="E333" s="799" t="s">
        <v>201</v>
      </c>
      <c r="F333" s="799">
        <v>0.95</v>
      </c>
      <c r="G333" s="799">
        <v>1.1</v>
      </c>
      <c r="H333" s="799">
        <v>1.3</v>
      </c>
      <c r="I333" s="494">
        <v>1</v>
      </c>
      <c r="J333" s="494">
        <v>0.8</v>
      </c>
      <c r="K333" s="800">
        <v>23719.7</v>
      </c>
      <c r="L333" s="800">
        <v>27465</v>
      </c>
      <c r="M333" s="801">
        <v>32458.6</v>
      </c>
      <c r="N333" s="435">
        <f aca="true" t="shared" si="5" ref="N333:N396">ROUND(21825.31*1*D333*I333*J333,1)</f>
        <v>24968.2</v>
      </c>
      <c r="O333" s="436"/>
      <c r="P333" s="436"/>
    </row>
    <row r="334" spans="1:16" ht="31.5">
      <c r="A334" s="798">
        <v>291</v>
      </c>
      <c r="B334" s="494" t="s">
        <v>2930</v>
      </c>
      <c r="C334" s="799" t="s">
        <v>1265</v>
      </c>
      <c r="D334" s="494">
        <v>3</v>
      </c>
      <c r="E334" s="799" t="s">
        <v>201</v>
      </c>
      <c r="F334" s="799">
        <v>0.95</v>
      </c>
      <c r="G334" s="799">
        <v>1.1</v>
      </c>
      <c r="H334" s="799">
        <v>1.3</v>
      </c>
      <c r="I334" s="494">
        <v>1</v>
      </c>
      <c r="J334" s="494">
        <v>1</v>
      </c>
      <c r="K334" s="800">
        <v>62202.1</v>
      </c>
      <c r="L334" s="800">
        <v>72023.5</v>
      </c>
      <c r="M334" s="801">
        <v>85118.7</v>
      </c>
      <c r="N334" s="435">
        <f t="shared" si="5"/>
        <v>65475.9</v>
      </c>
      <c r="O334" s="436"/>
      <c r="P334" s="436"/>
    </row>
    <row r="335" spans="1:16" ht="31.5">
      <c r="A335" s="798">
        <v>292</v>
      </c>
      <c r="B335" s="494" t="s">
        <v>2931</v>
      </c>
      <c r="C335" s="799" t="s">
        <v>1266</v>
      </c>
      <c r="D335" s="494">
        <v>4.3</v>
      </c>
      <c r="E335" s="799" t="s">
        <v>201</v>
      </c>
      <c r="F335" s="799">
        <v>0.95</v>
      </c>
      <c r="G335" s="799">
        <v>1.1</v>
      </c>
      <c r="H335" s="799">
        <v>1.3</v>
      </c>
      <c r="I335" s="494">
        <v>1</v>
      </c>
      <c r="J335" s="494">
        <v>1</v>
      </c>
      <c r="K335" s="800">
        <v>89156.4</v>
      </c>
      <c r="L335" s="800">
        <v>103233.7</v>
      </c>
      <c r="M335" s="801">
        <v>122003.5</v>
      </c>
      <c r="N335" s="435">
        <f t="shared" si="5"/>
        <v>93848.8</v>
      </c>
      <c r="O335" s="436"/>
      <c r="P335" s="436"/>
    </row>
    <row r="336" spans="1:16" ht="31.5">
      <c r="A336" s="798">
        <v>293</v>
      </c>
      <c r="B336" s="494" t="s">
        <v>2932</v>
      </c>
      <c r="C336" s="799" t="s">
        <v>1267</v>
      </c>
      <c r="D336" s="494">
        <v>2.42</v>
      </c>
      <c r="E336" s="799" t="s">
        <v>201</v>
      </c>
      <c r="F336" s="799">
        <v>0.95</v>
      </c>
      <c r="G336" s="799">
        <v>1.1</v>
      </c>
      <c r="H336" s="799">
        <v>1.3</v>
      </c>
      <c r="I336" s="494">
        <v>1.2</v>
      </c>
      <c r="J336" s="494">
        <v>1</v>
      </c>
      <c r="K336" s="800">
        <v>60211.7</v>
      </c>
      <c r="L336" s="800">
        <v>69718.8</v>
      </c>
      <c r="M336" s="801">
        <v>82394.9</v>
      </c>
      <c r="N336" s="435">
        <f t="shared" si="5"/>
        <v>63380.7</v>
      </c>
      <c r="O336" s="436"/>
      <c r="P336" s="436"/>
    </row>
    <row r="337" spans="1:16" ht="31.5">
      <c r="A337" s="798">
        <v>294</v>
      </c>
      <c r="B337" s="494" t="s">
        <v>2933</v>
      </c>
      <c r="C337" s="799" t="s">
        <v>1268</v>
      </c>
      <c r="D337" s="494">
        <v>2.69</v>
      </c>
      <c r="E337" s="799" t="s">
        <v>201</v>
      </c>
      <c r="F337" s="799">
        <v>0.95</v>
      </c>
      <c r="G337" s="799">
        <v>1.1</v>
      </c>
      <c r="H337" s="799">
        <v>1.3</v>
      </c>
      <c r="I337" s="494">
        <v>1</v>
      </c>
      <c r="J337" s="494">
        <v>1</v>
      </c>
      <c r="K337" s="800">
        <v>55774.6</v>
      </c>
      <c r="L337" s="800">
        <v>64581.1</v>
      </c>
      <c r="M337" s="801">
        <v>76323.1</v>
      </c>
      <c r="N337" s="435">
        <f t="shared" si="5"/>
        <v>58710.1</v>
      </c>
      <c r="O337" s="436"/>
      <c r="P337" s="436"/>
    </row>
    <row r="338" spans="1:16" ht="31.5">
      <c r="A338" s="798">
        <v>295</v>
      </c>
      <c r="B338" s="494" t="s">
        <v>2934</v>
      </c>
      <c r="C338" s="799" t="s">
        <v>1269</v>
      </c>
      <c r="D338" s="494">
        <v>4.12</v>
      </c>
      <c r="E338" s="799" t="s">
        <v>201</v>
      </c>
      <c r="F338" s="799">
        <v>0.95</v>
      </c>
      <c r="G338" s="799">
        <v>1.1</v>
      </c>
      <c r="H338" s="799">
        <v>1.3</v>
      </c>
      <c r="I338" s="494">
        <v>1</v>
      </c>
      <c r="J338" s="494">
        <v>1</v>
      </c>
      <c r="K338" s="800">
        <v>85424.3</v>
      </c>
      <c r="L338" s="800">
        <v>98912.3</v>
      </c>
      <c r="M338" s="801">
        <v>116896.4</v>
      </c>
      <c r="N338" s="435">
        <f t="shared" si="5"/>
        <v>89920.3</v>
      </c>
      <c r="O338" s="436"/>
      <c r="P338" s="436"/>
    </row>
    <row r="339" spans="1:16" ht="31.5">
      <c r="A339" s="798">
        <v>296</v>
      </c>
      <c r="B339" s="494" t="s">
        <v>2935</v>
      </c>
      <c r="C339" s="799" t="s">
        <v>1270</v>
      </c>
      <c r="D339" s="494">
        <v>1.16</v>
      </c>
      <c r="E339" s="799" t="s">
        <v>201</v>
      </c>
      <c r="F339" s="799">
        <v>0.95</v>
      </c>
      <c r="G339" s="799">
        <v>1.1</v>
      </c>
      <c r="H339" s="799">
        <v>1.3</v>
      </c>
      <c r="I339" s="494">
        <v>1</v>
      </c>
      <c r="J339" s="494">
        <v>1</v>
      </c>
      <c r="K339" s="800">
        <v>24051.5</v>
      </c>
      <c r="L339" s="800">
        <v>27849.1</v>
      </c>
      <c r="M339" s="801">
        <v>32912.6</v>
      </c>
      <c r="N339" s="435">
        <f t="shared" si="5"/>
        <v>25317.4</v>
      </c>
      <c r="O339" s="436"/>
      <c r="P339" s="436"/>
    </row>
    <row r="340" spans="1:16" ht="31.5">
      <c r="A340" s="798">
        <v>297</v>
      </c>
      <c r="B340" s="494" t="s">
        <v>2936</v>
      </c>
      <c r="C340" s="799" t="s">
        <v>1271</v>
      </c>
      <c r="D340" s="494">
        <v>1.95</v>
      </c>
      <c r="E340" s="799" t="s">
        <v>201</v>
      </c>
      <c r="F340" s="799">
        <v>0.95</v>
      </c>
      <c r="G340" s="799">
        <v>1.1</v>
      </c>
      <c r="H340" s="799">
        <v>1.3</v>
      </c>
      <c r="I340" s="494">
        <v>1</v>
      </c>
      <c r="J340" s="494">
        <v>1</v>
      </c>
      <c r="K340" s="800">
        <v>40431.4</v>
      </c>
      <c r="L340" s="800">
        <v>46815.3</v>
      </c>
      <c r="M340" s="801">
        <v>55327.2</v>
      </c>
      <c r="N340" s="435">
        <f t="shared" si="5"/>
        <v>42559.4</v>
      </c>
      <c r="O340" s="436"/>
      <c r="P340" s="436"/>
    </row>
    <row r="341" spans="1:16" ht="31.5">
      <c r="A341" s="798">
        <v>298</v>
      </c>
      <c r="B341" s="494" t="s">
        <v>2937</v>
      </c>
      <c r="C341" s="799" t="s">
        <v>1272</v>
      </c>
      <c r="D341" s="494">
        <v>2.46</v>
      </c>
      <c r="E341" s="799" t="s">
        <v>201</v>
      </c>
      <c r="F341" s="799">
        <v>0.95</v>
      </c>
      <c r="G341" s="799">
        <v>1.1</v>
      </c>
      <c r="H341" s="799">
        <v>1.3</v>
      </c>
      <c r="I341" s="494">
        <v>1</v>
      </c>
      <c r="J341" s="494">
        <v>1</v>
      </c>
      <c r="K341" s="800">
        <v>51005.7</v>
      </c>
      <c r="L341" s="800">
        <v>59059.3</v>
      </c>
      <c r="M341" s="801">
        <v>69797.3</v>
      </c>
      <c r="N341" s="435">
        <f t="shared" si="5"/>
        <v>53690.3</v>
      </c>
      <c r="O341" s="436"/>
      <c r="P341" s="436"/>
    </row>
    <row r="342" spans="1:16" ht="31.5">
      <c r="A342" s="798">
        <v>299</v>
      </c>
      <c r="B342" s="494" t="s">
        <v>2938</v>
      </c>
      <c r="C342" s="799" t="s">
        <v>1476</v>
      </c>
      <c r="D342" s="494">
        <v>0.73</v>
      </c>
      <c r="E342" s="799" t="s">
        <v>201</v>
      </c>
      <c r="F342" s="799">
        <v>1</v>
      </c>
      <c r="G342" s="799">
        <v>1</v>
      </c>
      <c r="H342" s="799">
        <v>1</v>
      </c>
      <c r="I342" s="494">
        <v>1</v>
      </c>
      <c r="J342" s="494">
        <v>1</v>
      </c>
      <c r="K342" s="800">
        <v>15932.5</v>
      </c>
      <c r="L342" s="800">
        <v>15932.5</v>
      </c>
      <c r="M342" s="801">
        <v>15932.5</v>
      </c>
      <c r="N342" s="435">
        <f t="shared" si="5"/>
        <v>15932.5</v>
      </c>
      <c r="O342" s="436"/>
      <c r="P342" s="436"/>
    </row>
    <row r="343" spans="1:16" ht="31.5">
      <c r="A343" s="798">
        <v>300</v>
      </c>
      <c r="B343" s="494" t="s">
        <v>2939</v>
      </c>
      <c r="C343" s="799" t="s">
        <v>1477</v>
      </c>
      <c r="D343" s="494">
        <v>0.91</v>
      </c>
      <c r="E343" s="799" t="s">
        <v>201</v>
      </c>
      <c r="F343" s="799">
        <v>1</v>
      </c>
      <c r="G343" s="799">
        <v>1</v>
      </c>
      <c r="H343" s="799">
        <v>1</v>
      </c>
      <c r="I343" s="494">
        <v>1</v>
      </c>
      <c r="J343" s="496">
        <v>1</v>
      </c>
      <c r="K343" s="800">
        <v>19861</v>
      </c>
      <c r="L343" s="800">
        <v>19861</v>
      </c>
      <c r="M343" s="801">
        <v>19861</v>
      </c>
      <c r="N343" s="435">
        <f t="shared" si="5"/>
        <v>19861</v>
      </c>
      <c r="O343" s="436"/>
      <c r="P343" s="436"/>
    </row>
    <row r="344" spans="1:16" ht="31.5">
      <c r="A344" s="798">
        <v>301</v>
      </c>
      <c r="B344" s="494" t="s">
        <v>2940</v>
      </c>
      <c r="C344" s="799" t="s">
        <v>1273</v>
      </c>
      <c r="D344" s="494">
        <v>0.86</v>
      </c>
      <c r="E344" s="799" t="s">
        <v>201</v>
      </c>
      <c r="F344" s="799">
        <v>1</v>
      </c>
      <c r="G344" s="799">
        <v>1</v>
      </c>
      <c r="H344" s="799">
        <v>1</v>
      </c>
      <c r="I344" s="494">
        <v>1</v>
      </c>
      <c r="J344" s="496">
        <v>0.9</v>
      </c>
      <c r="K344" s="800">
        <v>16892.8</v>
      </c>
      <c r="L344" s="800">
        <v>16892.8</v>
      </c>
      <c r="M344" s="801">
        <v>16892.8</v>
      </c>
      <c r="N344" s="435">
        <f t="shared" si="5"/>
        <v>16892.8</v>
      </c>
      <c r="O344" s="436"/>
      <c r="P344" s="436"/>
    </row>
    <row r="345" spans="1:16" ht="31.5">
      <c r="A345" s="798">
        <v>302</v>
      </c>
      <c r="B345" s="494" t="s">
        <v>2941</v>
      </c>
      <c r="C345" s="799" t="s">
        <v>1274</v>
      </c>
      <c r="D345" s="494">
        <v>1.24</v>
      </c>
      <c r="E345" s="799" t="s">
        <v>201</v>
      </c>
      <c r="F345" s="799">
        <v>1</v>
      </c>
      <c r="G345" s="799">
        <v>1</v>
      </c>
      <c r="H345" s="799">
        <v>1</v>
      </c>
      <c r="I345" s="494">
        <v>1</v>
      </c>
      <c r="J345" s="496">
        <v>0.9</v>
      </c>
      <c r="K345" s="800">
        <v>24357</v>
      </c>
      <c r="L345" s="800">
        <v>24357</v>
      </c>
      <c r="M345" s="801">
        <v>24357</v>
      </c>
      <c r="N345" s="435">
        <f t="shared" si="5"/>
        <v>24357</v>
      </c>
      <c r="O345" s="436"/>
      <c r="P345" s="436"/>
    </row>
    <row r="346" spans="1:16" ht="31.5">
      <c r="A346" s="798">
        <v>303</v>
      </c>
      <c r="B346" s="494" t="s">
        <v>2942</v>
      </c>
      <c r="C346" s="799" t="s">
        <v>1275</v>
      </c>
      <c r="D346" s="494">
        <v>1.78</v>
      </c>
      <c r="E346" s="799" t="s">
        <v>201</v>
      </c>
      <c r="F346" s="799">
        <v>1</v>
      </c>
      <c r="G346" s="799">
        <v>1</v>
      </c>
      <c r="H346" s="799">
        <v>1</v>
      </c>
      <c r="I346" s="494">
        <v>1</v>
      </c>
      <c r="J346" s="496">
        <v>0.9</v>
      </c>
      <c r="K346" s="800">
        <v>34964.1</v>
      </c>
      <c r="L346" s="800">
        <v>34964.1</v>
      </c>
      <c r="M346" s="801">
        <v>34964.1</v>
      </c>
      <c r="N346" s="435">
        <f t="shared" si="5"/>
        <v>34964.1</v>
      </c>
      <c r="O346" s="436"/>
      <c r="P346" s="436"/>
    </row>
    <row r="347" spans="1:16" ht="31.5">
      <c r="A347" s="798">
        <v>304</v>
      </c>
      <c r="B347" s="494" t="s">
        <v>2943</v>
      </c>
      <c r="C347" s="799" t="s">
        <v>1276</v>
      </c>
      <c r="D347" s="494">
        <v>1.13</v>
      </c>
      <c r="E347" s="799" t="s">
        <v>201</v>
      </c>
      <c r="F347" s="799">
        <v>0.95</v>
      </c>
      <c r="G347" s="799">
        <v>1.1</v>
      </c>
      <c r="H347" s="799">
        <v>1.3</v>
      </c>
      <c r="I347" s="494">
        <v>1</v>
      </c>
      <c r="J347" s="496">
        <v>1</v>
      </c>
      <c r="K347" s="800">
        <v>23429.5</v>
      </c>
      <c r="L347" s="800">
        <v>27128.9</v>
      </c>
      <c r="M347" s="801">
        <v>32061.4</v>
      </c>
      <c r="N347" s="435">
        <f t="shared" si="5"/>
        <v>24662.6</v>
      </c>
      <c r="O347" s="436"/>
      <c r="P347" s="436"/>
    </row>
    <row r="348" spans="1:16" ht="31.5">
      <c r="A348" s="798">
        <v>305</v>
      </c>
      <c r="B348" s="494" t="s">
        <v>2944</v>
      </c>
      <c r="C348" s="799" t="s">
        <v>1277</v>
      </c>
      <c r="D348" s="494">
        <v>1.19</v>
      </c>
      <c r="E348" s="799" t="s">
        <v>201</v>
      </c>
      <c r="F348" s="799">
        <v>0.95</v>
      </c>
      <c r="G348" s="799">
        <v>1.1</v>
      </c>
      <c r="H348" s="799">
        <v>1.3</v>
      </c>
      <c r="I348" s="494">
        <v>1</v>
      </c>
      <c r="J348" s="496">
        <v>0.9</v>
      </c>
      <c r="K348" s="800">
        <v>22206.2</v>
      </c>
      <c r="L348" s="800">
        <v>25712.4</v>
      </c>
      <c r="M348" s="801">
        <v>30387.4</v>
      </c>
      <c r="N348" s="435">
        <f t="shared" si="5"/>
        <v>23374.9</v>
      </c>
      <c r="O348" s="436"/>
      <c r="P348" s="436"/>
    </row>
    <row r="349" spans="1:16" ht="31.5">
      <c r="A349" s="798">
        <v>306</v>
      </c>
      <c r="B349" s="494" t="s">
        <v>2945</v>
      </c>
      <c r="C349" s="799" t="s">
        <v>1278</v>
      </c>
      <c r="D349" s="494">
        <v>2.13</v>
      </c>
      <c r="E349" s="799" t="s">
        <v>201</v>
      </c>
      <c r="F349" s="799">
        <v>0.95</v>
      </c>
      <c r="G349" s="799">
        <v>1.1</v>
      </c>
      <c r="H349" s="799">
        <v>1.3</v>
      </c>
      <c r="I349" s="494">
        <v>1</v>
      </c>
      <c r="J349" s="496">
        <v>1</v>
      </c>
      <c r="K349" s="800">
        <v>44163.5</v>
      </c>
      <c r="L349" s="800">
        <v>51136.7</v>
      </c>
      <c r="M349" s="801">
        <v>60434.3</v>
      </c>
      <c r="N349" s="435">
        <f t="shared" si="5"/>
        <v>46487.9</v>
      </c>
      <c r="O349" s="436"/>
      <c r="P349" s="436"/>
    </row>
    <row r="350" spans="1:16" ht="31.5">
      <c r="A350" s="802">
        <v>33</v>
      </c>
      <c r="B350" s="803" t="s">
        <v>3006</v>
      </c>
      <c r="C350" s="804" t="s">
        <v>219</v>
      </c>
      <c r="D350" s="803">
        <v>1.95</v>
      </c>
      <c r="E350" s="804" t="s">
        <v>219</v>
      </c>
      <c r="F350" s="804">
        <v>0.95</v>
      </c>
      <c r="G350" s="804">
        <v>1.1</v>
      </c>
      <c r="H350" s="804">
        <v>1.3</v>
      </c>
      <c r="I350" s="803">
        <v>1</v>
      </c>
      <c r="J350" s="803">
        <v>1</v>
      </c>
      <c r="K350" s="805">
        <v>40431.4</v>
      </c>
      <c r="L350" s="805">
        <v>46815.3</v>
      </c>
      <c r="M350" s="806">
        <v>55327.2</v>
      </c>
      <c r="N350" s="435">
        <f t="shared" si="5"/>
        <v>42559.4</v>
      </c>
      <c r="O350" s="436"/>
      <c r="P350" s="436"/>
    </row>
    <row r="351" spans="1:16" ht="31.5">
      <c r="A351" s="798">
        <v>307</v>
      </c>
      <c r="B351" s="494" t="s">
        <v>2946</v>
      </c>
      <c r="C351" s="799" t="s">
        <v>1279</v>
      </c>
      <c r="D351" s="494">
        <v>1.17</v>
      </c>
      <c r="E351" s="799" t="s">
        <v>219</v>
      </c>
      <c r="F351" s="799">
        <v>0.95</v>
      </c>
      <c r="G351" s="799">
        <v>1.1</v>
      </c>
      <c r="H351" s="799">
        <v>1.3</v>
      </c>
      <c r="I351" s="494">
        <v>1</v>
      </c>
      <c r="J351" s="494">
        <v>1</v>
      </c>
      <c r="K351" s="800">
        <v>24258.8</v>
      </c>
      <c r="L351" s="800">
        <v>28089.2</v>
      </c>
      <c r="M351" s="801">
        <v>33196.3</v>
      </c>
      <c r="N351" s="435">
        <f t="shared" si="5"/>
        <v>25535.6</v>
      </c>
      <c r="O351" s="436"/>
      <c r="P351" s="436"/>
    </row>
    <row r="352" spans="1:16" ht="31.5">
      <c r="A352" s="798">
        <v>308</v>
      </c>
      <c r="B352" s="494" t="s">
        <v>2947</v>
      </c>
      <c r="C352" s="799" t="s">
        <v>1280</v>
      </c>
      <c r="D352" s="494">
        <v>2.91</v>
      </c>
      <c r="E352" s="799" t="s">
        <v>219</v>
      </c>
      <c r="F352" s="799">
        <v>0.95</v>
      </c>
      <c r="G352" s="799">
        <v>1.1</v>
      </c>
      <c r="H352" s="799">
        <v>1.3</v>
      </c>
      <c r="I352" s="494">
        <v>1</v>
      </c>
      <c r="J352" s="494">
        <v>1</v>
      </c>
      <c r="K352" s="800">
        <v>60336.1</v>
      </c>
      <c r="L352" s="800">
        <v>69862.8</v>
      </c>
      <c r="M352" s="801">
        <v>82565.1</v>
      </c>
      <c r="N352" s="435">
        <f t="shared" si="5"/>
        <v>63511.7</v>
      </c>
      <c r="O352" s="436"/>
      <c r="P352" s="436"/>
    </row>
    <row r="353" spans="1:16" ht="31.5">
      <c r="A353" s="798">
        <v>309</v>
      </c>
      <c r="B353" s="494" t="s">
        <v>2948</v>
      </c>
      <c r="C353" s="799" t="s">
        <v>1281</v>
      </c>
      <c r="D353" s="494">
        <v>1.21</v>
      </c>
      <c r="E353" s="799" t="s">
        <v>219</v>
      </c>
      <c r="F353" s="799">
        <v>0.95</v>
      </c>
      <c r="G353" s="799">
        <v>1.1</v>
      </c>
      <c r="H353" s="799">
        <v>1.3</v>
      </c>
      <c r="I353" s="494">
        <v>1.2</v>
      </c>
      <c r="J353" s="494">
        <v>1</v>
      </c>
      <c r="K353" s="800">
        <v>30105.8</v>
      </c>
      <c r="L353" s="800">
        <v>34859.4</v>
      </c>
      <c r="M353" s="801">
        <v>41197.5</v>
      </c>
      <c r="N353" s="435">
        <f t="shared" si="5"/>
        <v>31690.4</v>
      </c>
      <c r="O353" s="436"/>
      <c r="P353" s="436"/>
    </row>
    <row r="354" spans="1:16" ht="31.5">
      <c r="A354" s="798">
        <v>310</v>
      </c>
      <c r="B354" s="494" t="s">
        <v>2949</v>
      </c>
      <c r="C354" s="799" t="s">
        <v>1282</v>
      </c>
      <c r="D354" s="494">
        <v>2.03</v>
      </c>
      <c r="E354" s="799" t="s">
        <v>219</v>
      </c>
      <c r="F354" s="799">
        <v>0.95</v>
      </c>
      <c r="G354" s="799">
        <v>1.1</v>
      </c>
      <c r="H354" s="799">
        <v>1.3</v>
      </c>
      <c r="I354" s="494">
        <v>1.2</v>
      </c>
      <c r="J354" s="494">
        <v>1</v>
      </c>
      <c r="K354" s="800">
        <v>50508.1</v>
      </c>
      <c r="L354" s="800">
        <v>58483.1</v>
      </c>
      <c r="M354" s="801">
        <v>69116.4</v>
      </c>
      <c r="N354" s="435">
        <f t="shared" si="5"/>
        <v>53166.5</v>
      </c>
      <c r="O354" s="436"/>
      <c r="P354" s="436"/>
    </row>
    <row r="355" spans="1:16" ht="31.5">
      <c r="A355" s="798">
        <v>311</v>
      </c>
      <c r="B355" s="494" t="s">
        <v>2950</v>
      </c>
      <c r="C355" s="799" t="s">
        <v>1283</v>
      </c>
      <c r="D355" s="494">
        <v>3.54</v>
      </c>
      <c r="E355" s="799" t="s">
        <v>219</v>
      </c>
      <c r="F355" s="799">
        <v>0.95</v>
      </c>
      <c r="G355" s="799">
        <v>1.1</v>
      </c>
      <c r="H355" s="799">
        <v>1.3</v>
      </c>
      <c r="I355" s="494">
        <v>1.2</v>
      </c>
      <c r="J355" s="494">
        <v>1</v>
      </c>
      <c r="K355" s="800">
        <v>88078.2</v>
      </c>
      <c r="L355" s="800">
        <v>101985.3</v>
      </c>
      <c r="M355" s="801">
        <v>120528.1</v>
      </c>
      <c r="N355" s="435">
        <f t="shared" si="5"/>
        <v>92713.9</v>
      </c>
      <c r="O355" s="436"/>
      <c r="P355" s="436"/>
    </row>
    <row r="356" spans="1:16" ht="31.5">
      <c r="A356" s="798">
        <v>312</v>
      </c>
      <c r="B356" s="494" t="s">
        <v>2951</v>
      </c>
      <c r="C356" s="799" t="s">
        <v>1284</v>
      </c>
      <c r="D356" s="494">
        <v>5.2</v>
      </c>
      <c r="E356" s="799" t="s">
        <v>219</v>
      </c>
      <c r="F356" s="799">
        <v>0.95</v>
      </c>
      <c r="G356" s="799">
        <v>1.1</v>
      </c>
      <c r="H356" s="799">
        <v>1.3</v>
      </c>
      <c r="I356" s="494">
        <v>1</v>
      </c>
      <c r="J356" s="494">
        <v>1</v>
      </c>
      <c r="K356" s="800">
        <v>107817</v>
      </c>
      <c r="L356" s="800">
        <v>124840.8</v>
      </c>
      <c r="M356" s="801">
        <v>147539.1</v>
      </c>
      <c r="N356" s="435">
        <f t="shared" si="5"/>
        <v>113491.6</v>
      </c>
      <c r="O356" s="436"/>
      <c r="P356" s="436"/>
    </row>
    <row r="357" spans="1:16" ht="31.5">
      <c r="A357" s="798">
        <v>313</v>
      </c>
      <c r="B357" s="494" t="s">
        <v>2952</v>
      </c>
      <c r="C357" s="799" t="s">
        <v>1285</v>
      </c>
      <c r="D357" s="494">
        <v>11.11</v>
      </c>
      <c r="E357" s="799" t="s">
        <v>219</v>
      </c>
      <c r="F357" s="799">
        <v>0.95</v>
      </c>
      <c r="G357" s="799">
        <v>1.1</v>
      </c>
      <c r="H357" s="799">
        <v>1.3</v>
      </c>
      <c r="I357" s="494">
        <v>1</v>
      </c>
      <c r="J357" s="494">
        <v>1</v>
      </c>
      <c r="K357" s="800">
        <v>230355.2</v>
      </c>
      <c r="L357" s="800">
        <v>266727.1</v>
      </c>
      <c r="M357" s="801">
        <v>315223</v>
      </c>
      <c r="N357" s="435">
        <f t="shared" si="5"/>
        <v>242479.2</v>
      </c>
      <c r="O357" s="436"/>
      <c r="P357" s="436"/>
    </row>
    <row r="358" spans="1:16" ht="31.5">
      <c r="A358" s="798">
        <v>314</v>
      </c>
      <c r="B358" s="494" t="s">
        <v>2953</v>
      </c>
      <c r="C358" s="799" t="s">
        <v>2059</v>
      </c>
      <c r="D358" s="494">
        <v>14.07</v>
      </c>
      <c r="E358" s="799" t="s">
        <v>219</v>
      </c>
      <c r="F358" s="799">
        <v>0.95</v>
      </c>
      <c r="G358" s="799">
        <v>1.1</v>
      </c>
      <c r="H358" s="799">
        <v>1.3</v>
      </c>
      <c r="I358" s="494">
        <v>1</v>
      </c>
      <c r="J358" s="494">
        <v>1</v>
      </c>
      <c r="K358" s="800">
        <v>291728</v>
      </c>
      <c r="L358" s="800">
        <v>337790.3</v>
      </c>
      <c r="M358" s="801">
        <v>399206.7</v>
      </c>
      <c r="N358" s="435">
        <f t="shared" si="5"/>
        <v>307082.1</v>
      </c>
      <c r="O358" s="436"/>
      <c r="P358" s="436"/>
    </row>
    <row r="359" spans="1:16" ht="31.5">
      <c r="A359" s="802">
        <v>34</v>
      </c>
      <c r="B359" s="803" t="s">
        <v>3005</v>
      </c>
      <c r="C359" s="804" t="s">
        <v>222</v>
      </c>
      <c r="D359" s="803">
        <v>1.18</v>
      </c>
      <c r="E359" s="804" t="s">
        <v>222</v>
      </c>
      <c r="F359" s="804">
        <v>0.95</v>
      </c>
      <c r="G359" s="804">
        <v>1.1</v>
      </c>
      <c r="H359" s="804">
        <v>1.3</v>
      </c>
      <c r="I359" s="803">
        <v>1</v>
      </c>
      <c r="J359" s="803">
        <v>1</v>
      </c>
      <c r="K359" s="805">
        <v>24466.2</v>
      </c>
      <c r="L359" s="805">
        <v>28329.3</v>
      </c>
      <c r="M359" s="806">
        <v>33480</v>
      </c>
      <c r="N359" s="435">
        <f t="shared" si="5"/>
        <v>25753.9</v>
      </c>
      <c r="O359" s="436"/>
      <c r="P359" s="436"/>
    </row>
    <row r="360" spans="1:16" ht="31.5">
      <c r="A360" s="798">
        <v>315</v>
      </c>
      <c r="B360" s="494" t="s">
        <v>2954</v>
      </c>
      <c r="C360" s="799" t="s">
        <v>530</v>
      </c>
      <c r="D360" s="494">
        <v>0.89</v>
      </c>
      <c r="E360" s="799" t="s">
        <v>222</v>
      </c>
      <c r="F360" s="799">
        <v>0.95</v>
      </c>
      <c r="G360" s="799">
        <v>1.1</v>
      </c>
      <c r="H360" s="799">
        <v>1.3</v>
      </c>
      <c r="I360" s="494">
        <v>1</v>
      </c>
      <c r="J360" s="494">
        <v>1</v>
      </c>
      <c r="K360" s="800">
        <v>18453.3</v>
      </c>
      <c r="L360" s="800">
        <v>21367</v>
      </c>
      <c r="M360" s="801">
        <v>25251.9</v>
      </c>
      <c r="N360" s="435">
        <f t="shared" si="5"/>
        <v>19424.5</v>
      </c>
      <c r="O360" s="436"/>
      <c r="P360" s="436"/>
    </row>
    <row r="361" spans="1:16" ht="31.5">
      <c r="A361" s="798">
        <v>316</v>
      </c>
      <c r="B361" s="494" t="s">
        <v>2955</v>
      </c>
      <c r="C361" s="799" t="s">
        <v>1286</v>
      </c>
      <c r="D361" s="494">
        <v>0.74</v>
      </c>
      <c r="E361" s="799" t="s">
        <v>222</v>
      </c>
      <c r="F361" s="799">
        <v>0.95</v>
      </c>
      <c r="G361" s="799">
        <v>1.1</v>
      </c>
      <c r="H361" s="799">
        <v>1.3</v>
      </c>
      <c r="I361" s="494">
        <v>1</v>
      </c>
      <c r="J361" s="494">
        <v>0.9</v>
      </c>
      <c r="K361" s="800">
        <v>13808.9</v>
      </c>
      <c r="L361" s="800">
        <v>15989.2</v>
      </c>
      <c r="M361" s="801">
        <v>18896.4</v>
      </c>
      <c r="N361" s="435">
        <f t="shared" si="5"/>
        <v>14535.7</v>
      </c>
      <c r="O361" s="436"/>
      <c r="P361" s="436"/>
    </row>
    <row r="362" spans="1:16" ht="31.5">
      <c r="A362" s="798">
        <v>317</v>
      </c>
      <c r="B362" s="494" t="s">
        <v>2956</v>
      </c>
      <c r="C362" s="799" t="s">
        <v>1287</v>
      </c>
      <c r="D362" s="494">
        <v>1.27</v>
      </c>
      <c r="E362" s="799" t="s">
        <v>222</v>
      </c>
      <c r="F362" s="799">
        <v>0.95</v>
      </c>
      <c r="G362" s="799">
        <v>1.1</v>
      </c>
      <c r="H362" s="799">
        <v>1.3</v>
      </c>
      <c r="I362" s="494">
        <v>1</v>
      </c>
      <c r="J362" s="494">
        <v>0.9</v>
      </c>
      <c r="K362" s="800">
        <v>23699</v>
      </c>
      <c r="L362" s="800">
        <v>27441</v>
      </c>
      <c r="M362" s="801">
        <v>32430.2</v>
      </c>
      <c r="N362" s="435">
        <f t="shared" si="5"/>
        <v>24946.3</v>
      </c>
      <c r="O362" s="436"/>
      <c r="P362" s="436"/>
    </row>
    <row r="363" spans="1:16" ht="31.5">
      <c r="A363" s="798">
        <v>318</v>
      </c>
      <c r="B363" s="494" t="s">
        <v>2957</v>
      </c>
      <c r="C363" s="799" t="s">
        <v>1288</v>
      </c>
      <c r="D363" s="494">
        <v>1.63</v>
      </c>
      <c r="E363" s="799" t="s">
        <v>222</v>
      </c>
      <c r="F363" s="799">
        <v>0.95</v>
      </c>
      <c r="G363" s="799">
        <v>1.1</v>
      </c>
      <c r="H363" s="799">
        <v>1.3</v>
      </c>
      <c r="I363" s="494">
        <v>1</v>
      </c>
      <c r="J363" s="494">
        <v>0.9</v>
      </c>
      <c r="K363" s="800">
        <v>30416.8</v>
      </c>
      <c r="L363" s="800">
        <v>35219.5</v>
      </c>
      <c r="M363" s="801">
        <v>41623</v>
      </c>
      <c r="N363" s="435">
        <f t="shared" si="5"/>
        <v>32017.7</v>
      </c>
      <c r="O363" s="436"/>
      <c r="P363" s="436"/>
    </row>
    <row r="364" spans="1:16" ht="31.5">
      <c r="A364" s="798">
        <v>319</v>
      </c>
      <c r="B364" s="494" t="s">
        <v>2958</v>
      </c>
      <c r="C364" s="799" t="s">
        <v>1289</v>
      </c>
      <c r="D364" s="494">
        <v>1.9</v>
      </c>
      <c r="E364" s="799" t="s">
        <v>222</v>
      </c>
      <c r="F364" s="799">
        <v>0.95</v>
      </c>
      <c r="G364" s="799">
        <v>1.1</v>
      </c>
      <c r="H364" s="799">
        <v>1.3</v>
      </c>
      <c r="I364" s="494">
        <v>1</v>
      </c>
      <c r="J364" s="494">
        <v>0.9</v>
      </c>
      <c r="K364" s="800">
        <v>35455.2</v>
      </c>
      <c r="L364" s="800">
        <v>41053.4</v>
      </c>
      <c r="M364" s="801">
        <v>48517.7</v>
      </c>
      <c r="N364" s="435">
        <f t="shared" si="5"/>
        <v>37321.3</v>
      </c>
      <c r="O364" s="436"/>
      <c r="P364" s="436"/>
    </row>
    <row r="365" spans="1:16" ht="15.75">
      <c r="A365" s="802">
        <v>35</v>
      </c>
      <c r="B365" s="803" t="s">
        <v>3004</v>
      </c>
      <c r="C365" s="804" t="s">
        <v>303</v>
      </c>
      <c r="D365" s="803">
        <v>1.4</v>
      </c>
      <c r="E365" s="804" t="s">
        <v>303</v>
      </c>
      <c r="F365" s="804">
        <v>0.95</v>
      </c>
      <c r="G365" s="804">
        <v>1.1</v>
      </c>
      <c r="H365" s="804">
        <v>1.3</v>
      </c>
      <c r="I365" s="803">
        <v>1</v>
      </c>
      <c r="J365" s="803">
        <v>1</v>
      </c>
      <c r="K365" s="805">
        <v>29027.7</v>
      </c>
      <c r="L365" s="805">
        <v>33611</v>
      </c>
      <c r="M365" s="806">
        <v>39722.1</v>
      </c>
      <c r="N365" s="435">
        <f t="shared" si="5"/>
        <v>30555.4</v>
      </c>
      <c r="O365" s="436"/>
      <c r="P365" s="436"/>
    </row>
    <row r="366" spans="1:16" ht="15.75">
      <c r="A366" s="798">
        <v>320</v>
      </c>
      <c r="B366" s="494" t="s">
        <v>2959</v>
      </c>
      <c r="C366" s="799" t="s">
        <v>1478</v>
      </c>
      <c r="D366" s="494">
        <v>1.02</v>
      </c>
      <c r="E366" s="799" t="s">
        <v>303</v>
      </c>
      <c r="F366" s="799">
        <v>0.95</v>
      </c>
      <c r="G366" s="799">
        <v>1.1</v>
      </c>
      <c r="H366" s="799">
        <v>1.3</v>
      </c>
      <c r="I366" s="494">
        <v>1</v>
      </c>
      <c r="J366" s="494">
        <v>1</v>
      </c>
      <c r="K366" s="800">
        <v>21148.7</v>
      </c>
      <c r="L366" s="800">
        <v>24488</v>
      </c>
      <c r="M366" s="801">
        <v>28940.4</v>
      </c>
      <c r="N366" s="435">
        <f t="shared" si="5"/>
        <v>22261.8</v>
      </c>
      <c r="O366" s="436"/>
      <c r="P366" s="436"/>
    </row>
    <row r="367" spans="1:16" ht="15.75">
      <c r="A367" s="798">
        <v>321</v>
      </c>
      <c r="B367" s="494" t="s">
        <v>2960</v>
      </c>
      <c r="C367" s="799" t="s">
        <v>1479</v>
      </c>
      <c r="D367" s="494">
        <v>1.49</v>
      </c>
      <c r="E367" s="799" t="s">
        <v>303</v>
      </c>
      <c r="F367" s="799">
        <v>0.95</v>
      </c>
      <c r="G367" s="799">
        <v>1.1</v>
      </c>
      <c r="H367" s="799">
        <v>1.3</v>
      </c>
      <c r="I367" s="494">
        <v>1</v>
      </c>
      <c r="J367" s="496">
        <v>0.6</v>
      </c>
      <c r="K367" s="800">
        <v>18536.2</v>
      </c>
      <c r="L367" s="800">
        <v>21463</v>
      </c>
      <c r="M367" s="801">
        <v>25365.4</v>
      </c>
      <c r="N367" s="435">
        <f t="shared" si="5"/>
        <v>19511.8</v>
      </c>
      <c r="O367" s="436"/>
      <c r="P367" s="436"/>
    </row>
    <row r="368" spans="1:14" ht="15.75">
      <c r="A368" s="798">
        <v>322</v>
      </c>
      <c r="B368" s="494" t="s">
        <v>2961</v>
      </c>
      <c r="C368" s="799" t="s">
        <v>1290</v>
      </c>
      <c r="D368" s="494">
        <v>2.14</v>
      </c>
      <c r="E368" s="799" t="s">
        <v>303</v>
      </c>
      <c r="F368" s="799">
        <v>0.95</v>
      </c>
      <c r="G368" s="799">
        <v>1.1</v>
      </c>
      <c r="H368" s="799">
        <v>1.3</v>
      </c>
      <c r="I368" s="494">
        <v>1</v>
      </c>
      <c r="J368" s="494">
        <v>1</v>
      </c>
      <c r="K368" s="800">
        <v>44370.9</v>
      </c>
      <c r="L368" s="800">
        <v>51376.8</v>
      </c>
      <c r="M368" s="801">
        <v>60718</v>
      </c>
      <c r="N368" s="435">
        <f t="shared" si="5"/>
        <v>46706.2</v>
      </c>
    </row>
    <row r="369" spans="1:14" ht="15.75">
      <c r="A369" s="798">
        <v>323</v>
      </c>
      <c r="B369" s="494" t="s">
        <v>2962</v>
      </c>
      <c r="C369" s="799" t="s">
        <v>2060</v>
      </c>
      <c r="D369" s="494">
        <v>1.25</v>
      </c>
      <c r="E369" s="799" t="s">
        <v>303</v>
      </c>
      <c r="F369" s="799">
        <v>0.95</v>
      </c>
      <c r="G369" s="799">
        <v>1.1</v>
      </c>
      <c r="H369" s="799">
        <v>1.3</v>
      </c>
      <c r="I369" s="494">
        <v>1.2</v>
      </c>
      <c r="J369" s="494">
        <v>1</v>
      </c>
      <c r="K369" s="800">
        <v>31101.1</v>
      </c>
      <c r="L369" s="800">
        <v>36011.8</v>
      </c>
      <c r="M369" s="801">
        <v>42559.4</v>
      </c>
      <c r="N369" s="435">
        <f t="shared" si="5"/>
        <v>32738</v>
      </c>
    </row>
    <row r="370" spans="1:14" ht="15.75">
      <c r="A370" s="798">
        <v>324</v>
      </c>
      <c r="B370" s="494" t="s">
        <v>2963</v>
      </c>
      <c r="C370" s="799" t="s">
        <v>2061</v>
      </c>
      <c r="D370" s="494">
        <v>2.76</v>
      </c>
      <c r="E370" s="799" t="s">
        <v>303</v>
      </c>
      <c r="F370" s="799">
        <v>0.95</v>
      </c>
      <c r="G370" s="799">
        <v>1.1</v>
      </c>
      <c r="H370" s="799">
        <v>1.3</v>
      </c>
      <c r="I370" s="494">
        <v>1.2</v>
      </c>
      <c r="J370" s="494">
        <v>1</v>
      </c>
      <c r="K370" s="800">
        <v>68671.2</v>
      </c>
      <c r="L370" s="800">
        <v>79514</v>
      </c>
      <c r="M370" s="801">
        <v>93971.1</v>
      </c>
      <c r="N370" s="435">
        <f t="shared" si="5"/>
        <v>72285.4</v>
      </c>
    </row>
    <row r="371" spans="1:14" ht="31.5">
      <c r="A371" s="798">
        <v>325</v>
      </c>
      <c r="B371" s="494" t="s">
        <v>2964</v>
      </c>
      <c r="C371" s="799" t="s">
        <v>2062</v>
      </c>
      <c r="D371" s="494">
        <v>0.76</v>
      </c>
      <c r="E371" s="799" t="s">
        <v>303</v>
      </c>
      <c r="F371" s="799">
        <v>0.95</v>
      </c>
      <c r="G371" s="799">
        <v>1.1</v>
      </c>
      <c r="H371" s="799">
        <v>1.3</v>
      </c>
      <c r="I371" s="494">
        <v>1</v>
      </c>
      <c r="J371" s="494">
        <v>1</v>
      </c>
      <c r="K371" s="800">
        <v>15757.9</v>
      </c>
      <c r="L371" s="800">
        <v>18246</v>
      </c>
      <c r="M371" s="801">
        <v>21563.4</v>
      </c>
      <c r="N371" s="435">
        <f t="shared" si="5"/>
        <v>16587.2</v>
      </c>
    </row>
    <row r="372" spans="1:14" ht="15.75">
      <c r="A372" s="798">
        <v>326</v>
      </c>
      <c r="B372" s="494" t="s">
        <v>2965</v>
      </c>
      <c r="C372" s="799" t="s">
        <v>232</v>
      </c>
      <c r="D372" s="494">
        <v>1.06</v>
      </c>
      <c r="E372" s="799" t="s">
        <v>303</v>
      </c>
      <c r="F372" s="799">
        <v>0.95</v>
      </c>
      <c r="G372" s="799">
        <v>1.1</v>
      </c>
      <c r="H372" s="799">
        <v>1.3</v>
      </c>
      <c r="I372" s="494">
        <v>1</v>
      </c>
      <c r="J372" s="494">
        <v>1</v>
      </c>
      <c r="K372" s="800">
        <v>21978.1</v>
      </c>
      <c r="L372" s="800">
        <v>25448.3</v>
      </c>
      <c r="M372" s="801">
        <v>30075.3</v>
      </c>
      <c r="N372" s="435">
        <f t="shared" si="5"/>
        <v>23134.8</v>
      </c>
    </row>
    <row r="373" spans="1:14" ht="15.75">
      <c r="A373" s="798">
        <v>327</v>
      </c>
      <c r="B373" s="494" t="s">
        <v>2966</v>
      </c>
      <c r="C373" s="799" t="s">
        <v>531</v>
      </c>
      <c r="D373" s="494">
        <v>1.16</v>
      </c>
      <c r="E373" s="799" t="s">
        <v>303</v>
      </c>
      <c r="F373" s="799">
        <v>0.95</v>
      </c>
      <c r="G373" s="799">
        <v>1.1</v>
      </c>
      <c r="H373" s="799">
        <v>1.3</v>
      </c>
      <c r="I373" s="494">
        <v>1</v>
      </c>
      <c r="J373" s="494">
        <v>1</v>
      </c>
      <c r="K373" s="800">
        <v>24051.5</v>
      </c>
      <c r="L373" s="800">
        <v>27849.1</v>
      </c>
      <c r="M373" s="801">
        <v>32912.6</v>
      </c>
      <c r="N373" s="435">
        <f t="shared" si="5"/>
        <v>25317.4</v>
      </c>
    </row>
    <row r="374" spans="1:14" ht="15.75">
      <c r="A374" s="798">
        <v>328</v>
      </c>
      <c r="B374" s="494" t="s">
        <v>2967</v>
      </c>
      <c r="C374" s="799" t="s">
        <v>1291</v>
      </c>
      <c r="D374" s="494">
        <v>3.32</v>
      </c>
      <c r="E374" s="799" t="s">
        <v>303</v>
      </c>
      <c r="F374" s="799">
        <v>0.95</v>
      </c>
      <c r="G374" s="799">
        <v>1.1</v>
      </c>
      <c r="H374" s="799">
        <v>1.3</v>
      </c>
      <c r="I374" s="494">
        <v>1</v>
      </c>
      <c r="J374" s="494">
        <v>1</v>
      </c>
      <c r="K374" s="800">
        <v>68837</v>
      </c>
      <c r="L374" s="800">
        <v>79706</v>
      </c>
      <c r="M374" s="801">
        <v>94198</v>
      </c>
      <c r="N374" s="435">
        <f t="shared" si="5"/>
        <v>72460</v>
      </c>
    </row>
    <row r="375" spans="1:14" ht="15.75">
      <c r="A375" s="802">
        <v>36</v>
      </c>
      <c r="B375" s="803" t="s">
        <v>3003</v>
      </c>
      <c r="C375" s="804" t="s">
        <v>234</v>
      </c>
      <c r="D375" s="803"/>
      <c r="E375" s="804" t="s">
        <v>234</v>
      </c>
      <c r="F375" s="804">
        <v>0.95</v>
      </c>
      <c r="G375" s="804">
        <v>1.1</v>
      </c>
      <c r="H375" s="804">
        <v>1.3</v>
      </c>
      <c r="I375" s="803">
        <v>1</v>
      </c>
      <c r="J375" s="803">
        <v>1</v>
      </c>
      <c r="K375" s="805">
        <v>0</v>
      </c>
      <c r="L375" s="805">
        <v>0</v>
      </c>
      <c r="M375" s="806">
        <v>0</v>
      </c>
      <c r="N375" s="435">
        <f t="shared" si="5"/>
        <v>0</v>
      </c>
    </row>
    <row r="376" spans="1:14" ht="15.75">
      <c r="A376" s="798">
        <v>329</v>
      </c>
      <c r="B376" s="494" t="s">
        <v>2968</v>
      </c>
      <c r="C376" s="799" t="s">
        <v>1781</v>
      </c>
      <c r="D376" s="494">
        <v>4.32</v>
      </c>
      <c r="E376" s="799" t="s">
        <v>234</v>
      </c>
      <c r="F376" s="799">
        <v>1</v>
      </c>
      <c r="G376" s="799">
        <v>1</v>
      </c>
      <c r="H376" s="799">
        <v>1</v>
      </c>
      <c r="I376" s="494">
        <v>1</v>
      </c>
      <c r="J376" s="494">
        <v>1</v>
      </c>
      <c r="K376" s="800">
        <v>94285.3</v>
      </c>
      <c r="L376" s="800">
        <v>94285.3</v>
      </c>
      <c r="M376" s="801">
        <v>94285.3</v>
      </c>
      <c r="N376" s="435">
        <f t="shared" si="5"/>
        <v>94285.3</v>
      </c>
    </row>
    <row r="377" spans="1:14" ht="15.75">
      <c r="A377" s="798">
        <v>330</v>
      </c>
      <c r="B377" s="494" t="s">
        <v>2969</v>
      </c>
      <c r="C377" s="799" t="s">
        <v>1292</v>
      </c>
      <c r="D377" s="494">
        <v>3.5</v>
      </c>
      <c r="E377" s="799" t="s">
        <v>234</v>
      </c>
      <c r="F377" s="799">
        <v>0.95</v>
      </c>
      <c r="G377" s="799">
        <v>1.1</v>
      </c>
      <c r="H377" s="799">
        <v>1.3</v>
      </c>
      <c r="I377" s="494">
        <v>1</v>
      </c>
      <c r="J377" s="494">
        <v>1</v>
      </c>
      <c r="K377" s="800">
        <v>72569.2</v>
      </c>
      <c r="L377" s="800">
        <v>84027.4</v>
      </c>
      <c r="M377" s="801">
        <v>99305.2</v>
      </c>
      <c r="N377" s="435">
        <f t="shared" si="5"/>
        <v>76388.6</v>
      </c>
    </row>
    <row r="378" spans="1:14" ht="31.5">
      <c r="A378" s="798">
        <v>331</v>
      </c>
      <c r="B378" s="494" t="s">
        <v>2970</v>
      </c>
      <c r="C378" s="799" t="s">
        <v>2584</v>
      </c>
      <c r="D378" s="494">
        <v>5.35</v>
      </c>
      <c r="E378" s="799" t="s">
        <v>234</v>
      </c>
      <c r="F378" s="799">
        <v>1</v>
      </c>
      <c r="G378" s="799">
        <v>1</v>
      </c>
      <c r="H378" s="799">
        <v>1</v>
      </c>
      <c r="I378" s="494">
        <v>1</v>
      </c>
      <c r="J378" s="494">
        <v>1</v>
      </c>
      <c r="K378" s="800">
        <v>116765.4</v>
      </c>
      <c r="L378" s="800">
        <v>116765.4</v>
      </c>
      <c r="M378" s="801">
        <v>116765.4</v>
      </c>
      <c r="N378" s="435">
        <f t="shared" si="5"/>
        <v>116765.4</v>
      </c>
    </row>
    <row r="379" spans="1:14" ht="31.5">
      <c r="A379" s="798">
        <v>332</v>
      </c>
      <c r="B379" s="494" t="s">
        <v>2971</v>
      </c>
      <c r="C379" s="799" t="s">
        <v>2063</v>
      </c>
      <c r="D379" s="494">
        <v>0.32</v>
      </c>
      <c r="E379" s="799" t="s">
        <v>234</v>
      </c>
      <c r="F379" s="799">
        <v>0.95</v>
      </c>
      <c r="G379" s="799">
        <v>1.1</v>
      </c>
      <c r="H379" s="799">
        <v>1.3</v>
      </c>
      <c r="I379" s="494">
        <v>1</v>
      </c>
      <c r="J379" s="494">
        <v>1</v>
      </c>
      <c r="K379" s="800">
        <v>6634.9</v>
      </c>
      <c r="L379" s="800">
        <v>7682.5</v>
      </c>
      <c r="M379" s="801">
        <v>9079.3</v>
      </c>
      <c r="N379" s="435">
        <f t="shared" si="5"/>
        <v>6984.1</v>
      </c>
    </row>
    <row r="380" spans="1:14" ht="31.5">
      <c r="A380" s="798">
        <v>333</v>
      </c>
      <c r="B380" s="494" t="s">
        <v>2972</v>
      </c>
      <c r="C380" s="799" t="s">
        <v>1293</v>
      </c>
      <c r="D380" s="494">
        <v>0.46</v>
      </c>
      <c r="E380" s="799" t="s">
        <v>234</v>
      </c>
      <c r="F380" s="799">
        <v>0.95</v>
      </c>
      <c r="G380" s="799">
        <v>1.1</v>
      </c>
      <c r="H380" s="799">
        <v>1.3</v>
      </c>
      <c r="I380" s="494">
        <v>1</v>
      </c>
      <c r="J380" s="494">
        <v>1</v>
      </c>
      <c r="K380" s="800">
        <v>9537.7</v>
      </c>
      <c r="L380" s="800">
        <v>11043.6</v>
      </c>
      <c r="M380" s="801">
        <v>13051.5</v>
      </c>
      <c r="N380" s="435">
        <f t="shared" si="5"/>
        <v>10039.6</v>
      </c>
    </row>
    <row r="381" spans="1:14" ht="15.75">
      <c r="A381" s="798">
        <v>334</v>
      </c>
      <c r="B381" s="494" t="s">
        <v>2973</v>
      </c>
      <c r="C381" s="799" t="s">
        <v>1294</v>
      </c>
      <c r="D381" s="494">
        <v>8.4</v>
      </c>
      <c r="E381" s="799" t="s">
        <v>234</v>
      </c>
      <c r="F381" s="799">
        <v>0.95</v>
      </c>
      <c r="G381" s="799">
        <v>1.1</v>
      </c>
      <c r="H381" s="799">
        <v>1.3</v>
      </c>
      <c r="I381" s="494">
        <v>1</v>
      </c>
      <c r="J381" s="494">
        <v>1</v>
      </c>
      <c r="K381" s="800">
        <v>174166</v>
      </c>
      <c r="L381" s="800">
        <v>201665.9</v>
      </c>
      <c r="M381" s="801">
        <v>238332.4</v>
      </c>
      <c r="N381" s="435">
        <f t="shared" si="5"/>
        <v>183332.6</v>
      </c>
    </row>
    <row r="382" spans="1:14" ht="15.75">
      <c r="A382" s="798">
        <v>335</v>
      </c>
      <c r="B382" s="494" t="s">
        <v>2974</v>
      </c>
      <c r="C382" s="799" t="s">
        <v>1295</v>
      </c>
      <c r="D382" s="494">
        <v>2.32</v>
      </c>
      <c r="E382" s="799" t="s">
        <v>234</v>
      </c>
      <c r="F382" s="799">
        <v>1</v>
      </c>
      <c r="G382" s="799">
        <v>1</v>
      </c>
      <c r="H382" s="799">
        <v>1</v>
      </c>
      <c r="I382" s="494">
        <v>1</v>
      </c>
      <c r="J382" s="494">
        <v>1</v>
      </c>
      <c r="K382" s="800">
        <v>50634.7</v>
      </c>
      <c r="L382" s="800">
        <v>50634.7</v>
      </c>
      <c r="M382" s="801">
        <v>50634.7</v>
      </c>
      <c r="N382" s="435">
        <f t="shared" si="5"/>
        <v>50634.7</v>
      </c>
    </row>
    <row r="383" spans="1:14" ht="31.5">
      <c r="A383" s="798">
        <v>336</v>
      </c>
      <c r="B383" s="494" t="s">
        <v>2975</v>
      </c>
      <c r="C383" s="799" t="s">
        <v>2064</v>
      </c>
      <c r="D383" s="494">
        <v>18.15</v>
      </c>
      <c r="E383" s="799" t="s">
        <v>234</v>
      </c>
      <c r="F383" s="799">
        <v>0.95</v>
      </c>
      <c r="G383" s="799">
        <v>1.1</v>
      </c>
      <c r="H383" s="799">
        <v>1.3</v>
      </c>
      <c r="I383" s="494">
        <v>1</v>
      </c>
      <c r="J383" s="494">
        <v>1</v>
      </c>
      <c r="K383" s="800">
        <v>376322.9</v>
      </c>
      <c r="L383" s="800">
        <v>435742.3</v>
      </c>
      <c r="M383" s="801">
        <v>514968.2</v>
      </c>
      <c r="N383" s="435">
        <f t="shared" si="5"/>
        <v>396129.4</v>
      </c>
    </row>
    <row r="384" spans="1:14" ht="15.75">
      <c r="A384" s="798">
        <v>337</v>
      </c>
      <c r="B384" s="494" t="s">
        <v>2976</v>
      </c>
      <c r="C384" s="799" t="s">
        <v>2065</v>
      </c>
      <c r="D384" s="494">
        <v>2.05</v>
      </c>
      <c r="E384" s="799" t="s">
        <v>234</v>
      </c>
      <c r="F384" s="799">
        <v>0.95</v>
      </c>
      <c r="G384" s="799">
        <v>1.1</v>
      </c>
      <c r="H384" s="799">
        <v>1.3</v>
      </c>
      <c r="I384" s="494">
        <v>1</v>
      </c>
      <c r="J384" s="494">
        <v>1</v>
      </c>
      <c r="K384" s="800">
        <v>42504.8</v>
      </c>
      <c r="L384" s="800">
        <v>49216.1</v>
      </c>
      <c r="M384" s="801">
        <v>58164.5</v>
      </c>
      <c r="N384" s="435">
        <f t="shared" si="5"/>
        <v>44741.9</v>
      </c>
    </row>
    <row r="385" spans="1:14" ht="15.75">
      <c r="A385" s="798">
        <v>338</v>
      </c>
      <c r="B385" s="494" t="s">
        <v>2977</v>
      </c>
      <c r="C385" s="799" t="s">
        <v>2066</v>
      </c>
      <c r="D385" s="494">
        <v>7.81</v>
      </c>
      <c r="E385" s="799" t="s">
        <v>234</v>
      </c>
      <c r="F385" s="799">
        <v>0.95</v>
      </c>
      <c r="G385" s="799">
        <v>1.1</v>
      </c>
      <c r="H385" s="799">
        <v>1.3</v>
      </c>
      <c r="I385" s="494">
        <v>1</v>
      </c>
      <c r="J385" s="494">
        <v>1</v>
      </c>
      <c r="K385" s="800">
        <v>161932.9</v>
      </c>
      <c r="L385" s="800">
        <v>187501.2</v>
      </c>
      <c r="M385" s="801">
        <v>221592.4</v>
      </c>
      <c r="N385" s="435">
        <f t="shared" si="5"/>
        <v>170455.7</v>
      </c>
    </row>
    <row r="386" spans="1:14" ht="15.75">
      <c r="A386" s="798">
        <v>339</v>
      </c>
      <c r="B386" s="494" t="s">
        <v>2978</v>
      </c>
      <c r="C386" s="799" t="s">
        <v>2067</v>
      </c>
      <c r="D386" s="494">
        <v>15.57</v>
      </c>
      <c r="E386" s="799" t="s">
        <v>234</v>
      </c>
      <c r="F386" s="799">
        <v>0.95</v>
      </c>
      <c r="G386" s="799">
        <v>1.1</v>
      </c>
      <c r="H386" s="799">
        <v>1.3</v>
      </c>
      <c r="I386" s="494">
        <v>1</v>
      </c>
      <c r="J386" s="494">
        <v>1</v>
      </c>
      <c r="K386" s="800">
        <v>322829.1</v>
      </c>
      <c r="L386" s="800">
        <v>373802.1</v>
      </c>
      <c r="M386" s="801">
        <v>441766.1</v>
      </c>
      <c r="N386" s="435">
        <f t="shared" si="5"/>
        <v>339820.1</v>
      </c>
    </row>
    <row r="387" spans="1:14" ht="15.75">
      <c r="A387" s="798">
        <v>340</v>
      </c>
      <c r="B387" s="494" t="s">
        <v>2979</v>
      </c>
      <c r="C387" s="799" t="s">
        <v>1200</v>
      </c>
      <c r="D387" s="494">
        <v>0.5</v>
      </c>
      <c r="E387" s="799" t="s">
        <v>234</v>
      </c>
      <c r="F387" s="799">
        <v>0.95</v>
      </c>
      <c r="G387" s="799">
        <v>1.1</v>
      </c>
      <c r="H387" s="799">
        <v>1.3</v>
      </c>
      <c r="I387" s="494">
        <v>1</v>
      </c>
      <c r="J387" s="494">
        <v>1</v>
      </c>
      <c r="K387" s="800">
        <v>10367</v>
      </c>
      <c r="L387" s="800">
        <v>12003.9</v>
      </c>
      <c r="M387" s="801">
        <v>14186.5</v>
      </c>
      <c r="N387" s="435">
        <f t="shared" si="5"/>
        <v>10912.7</v>
      </c>
    </row>
    <row r="388" spans="1:14" ht="31.5">
      <c r="A388" s="802">
        <v>37</v>
      </c>
      <c r="B388" s="803" t="s">
        <v>3002</v>
      </c>
      <c r="C388" s="804" t="s">
        <v>1480</v>
      </c>
      <c r="D388" s="803">
        <v>1.74</v>
      </c>
      <c r="E388" s="804" t="s">
        <v>1480</v>
      </c>
      <c r="F388" s="804">
        <v>0.95</v>
      </c>
      <c r="G388" s="804">
        <v>1.1</v>
      </c>
      <c r="H388" s="804">
        <v>1.3</v>
      </c>
      <c r="I388" s="803">
        <v>1</v>
      </c>
      <c r="J388" s="803">
        <v>1</v>
      </c>
      <c r="K388" s="805">
        <v>36077.2</v>
      </c>
      <c r="L388" s="805">
        <v>41773.6</v>
      </c>
      <c r="M388" s="806">
        <v>49368.9</v>
      </c>
      <c r="N388" s="435">
        <f t="shared" si="5"/>
        <v>37976</v>
      </c>
    </row>
    <row r="389" spans="1:16" ht="31.5">
      <c r="A389" s="798">
        <v>341</v>
      </c>
      <c r="B389" s="494" t="s">
        <v>2980</v>
      </c>
      <c r="C389" s="799" t="s">
        <v>2084</v>
      </c>
      <c r="D389" s="494">
        <v>1.31</v>
      </c>
      <c r="E389" s="799" t="s">
        <v>1480</v>
      </c>
      <c r="F389" s="799">
        <v>0.95</v>
      </c>
      <c r="G389" s="799">
        <v>1.1</v>
      </c>
      <c r="H389" s="799">
        <v>1.3</v>
      </c>
      <c r="I389" s="496">
        <v>1.2</v>
      </c>
      <c r="J389" s="494">
        <v>1</v>
      </c>
      <c r="K389" s="800">
        <v>32593.9</v>
      </c>
      <c r="L389" s="800">
        <v>37740.3</v>
      </c>
      <c r="M389" s="801">
        <v>44602.2</v>
      </c>
      <c r="N389" s="435">
        <f t="shared" si="5"/>
        <v>34309.4</v>
      </c>
      <c r="O389" s="436"/>
      <c r="P389" s="436"/>
    </row>
    <row r="390" spans="1:16" ht="31.5">
      <c r="A390" s="798">
        <v>342</v>
      </c>
      <c r="B390" s="494" t="s">
        <v>2981</v>
      </c>
      <c r="C390" s="799" t="s">
        <v>2068</v>
      </c>
      <c r="D390" s="494">
        <v>1.82</v>
      </c>
      <c r="E390" s="799" t="s">
        <v>1480</v>
      </c>
      <c r="F390" s="799">
        <v>0.95</v>
      </c>
      <c r="G390" s="799">
        <v>1.1</v>
      </c>
      <c r="H390" s="799">
        <v>1.3</v>
      </c>
      <c r="I390" s="496">
        <v>1.2</v>
      </c>
      <c r="J390" s="494">
        <v>1</v>
      </c>
      <c r="K390" s="800">
        <v>45283.2</v>
      </c>
      <c r="L390" s="800">
        <v>52433.1</v>
      </c>
      <c r="M390" s="801">
        <v>61966.4</v>
      </c>
      <c r="N390" s="435">
        <f t="shared" si="5"/>
        <v>47666.5</v>
      </c>
      <c r="O390" s="436"/>
      <c r="P390" s="436"/>
    </row>
    <row r="391" spans="1:16" ht="31.5">
      <c r="A391" s="798">
        <v>343</v>
      </c>
      <c r="B391" s="494" t="s">
        <v>2982</v>
      </c>
      <c r="C391" s="799" t="s">
        <v>2069</v>
      </c>
      <c r="D391" s="494">
        <v>3.12</v>
      </c>
      <c r="E391" s="799" t="s">
        <v>1480</v>
      </c>
      <c r="F391" s="799">
        <v>0.95</v>
      </c>
      <c r="G391" s="799">
        <v>1.1</v>
      </c>
      <c r="H391" s="799">
        <v>1.3</v>
      </c>
      <c r="I391" s="496">
        <v>1.2</v>
      </c>
      <c r="J391" s="494">
        <v>1</v>
      </c>
      <c r="K391" s="800">
        <v>77628.3</v>
      </c>
      <c r="L391" s="800">
        <v>89885.4</v>
      </c>
      <c r="M391" s="801">
        <v>106228.1</v>
      </c>
      <c r="N391" s="435">
        <f t="shared" si="5"/>
        <v>81714</v>
      </c>
      <c r="O391" s="436"/>
      <c r="P391" s="436"/>
    </row>
    <row r="392" spans="1:16" ht="31.5">
      <c r="A392" s="798">
        <v>344</v>
      </c>
      <c r="B392" s="494" t="s">
        <v>2983</v>
      </c>
      <c r="C392" s="799" t="s">
        <v>2070</v>
      </c>
      <c r="D392" s="494">
        <v>8.6</v>
      </c>
      <c r="E392" s="799" t="s">
        <v>1480</v>
      </c>
      <c r="F392" s="799">
        <v>0.95</v>
      </c>
      <c r="G392" s="799">
        <v>1.1</v>
      </c>
      <c r="H392" s="799">
        <v>1.3</v>
      </c>
      <c r="I392" s="496">
        <v>1</v>
      </c>
      <c r="J392" s="494">
        <v>1</v>
      </c>
      <c r="K392" s="800">
        <v>178312.8</v>
      </c>
      <c r="L392" s="800">
        <v>206467.4</v>
      </c>
      <c r="M392" s="801">
        <v>244007</v>
      </c>
      <c r="N392" s="435">
        <f t="shared" si="5"/>
        <v>187697.7</v>
      </c>
      <c r="O392" s="436"/>
      <c r="P392" s="436"/>
    </row>
    <row r="393" spans="1:16" ht="31.5">
      <c r="A393" s="798">
        <v>345</v>
      </c>
      <c r="B393" s="494" t="s">
        <v>2984</v>
      </c>
      <c r="C393" s="799" t="s">
        <v>2086</v>
      </c>
      <c r="D393" s="494">
        <v>1.24</v>
      </c>
      <c r="E393" s="799" t="s">
        <v>1480</v>
      </c>
      <c r="F393" s="799">
        <v>0.95</v>
      </c>
      <c r="G393" s="799">
        <v>1.1</v>
      </c>
      <c r="H393" s="799">
        <v>1.3</v>
      </c>
      <c r="I393" s="496">
        <v>1</v>
      </c>
      <c r="J393" s="494">
        <v>1</v>
      </c>
      <c r="K393" s="800">
        <v>25710.2</v>
      </c>
      <c r="L393" s="800">
        <v>29769.7</v>
      </c>
      <c r="M393" s="801">
        <v>35182.4</v>
      </c>
      <c r="N393" s="435">
        <f t="shared" si="5"/>
        <v>27063.4</v>
      </c>
      <c r="O393" s="436"/>
      <c r="P393" s="436"/>
    </row>
    <row r="394" spans="1:16" ht="31.5">
      <c r="A394" s="798">
        <v>346</v>
      </c>
      <c r="B394" s="494" t="s">
        <v>2985</v>
      </c>
      <c r="C394" s="799" t="s">
        <v>2986</v>
      </c>
      <c r="D394" s="494">
        <v>1.67</v>
      </c>
      <c r="E394" s="799" t="s">
        <v>1480</v>
      </c>
      <c r="F394" s="799">
        <v>0.95</v>
      </c>
      <c r="G394" s="799">
        <v>1.1</v>
      </c>
      <c r="H394" s="799">
        <v>1.3</v>
      </c>
      <c r="I394" s="496">
        <v>1</v>
      </c>
      <c r="J394" s="494">
        <v>1</v>
      </c>
      <c r="K394" s="800">
        <v>34625.9</v>
      </c>
      <c r="L394" s="800">
        <v>40093.1</v>
      </c>
      <c r="M394" s="801">
        <v>47382.7</v>
      </c>
      <c r="N394" s="435">
        <f t="shared" si="5"/>
        <v>36448.3</v>
      </c>
      <c r="O394" s="436"/>
      <c r="P394" s="436"/>
    </row>
    <row r="395" spans="1:16" ht="31.5">
      <c r="A395" s="798">
        <v>347</v>
      </c>
      <c r="B395" s="494" t="s">
        <v>2987</v>
      </c>
      <c r="C395" s="799" t="s">
        <v>2071</v>
      </c>
      <c r="D395" s="494">
        <v>3.03</v>
      </c>
      <c r="E395" s="799" t="s">
        <v>1480</v>
      </c>
      <c r="F395" s="799">
        <v>0.95</v>
      </c>
      <c r="G395" s="799">
        <v>1.1</v>
      </c>
      <c r="H395" s="799">
        <v>1.3</v>
      </c>
      <c r="I395" s="496">
        <v>1</v>
      </c>
      <c r="J395" s="494">
        <v>1</v>
      </c>
      <c r="K395" s="800">
        <v>62824.2</v>
      </c>
      <c r="L395" s="800">
        <v>72743.8</v>
      </c>
      <c r="M395" s="801">
        <v>85969.9</v>
      </c>
      <c r="N395" s="435">
        <f t="shared" si="5"/>
        <v>66130.7</v>
      </c>
      <c r="O395" s="436"/>
      <c r="P395" s="436"/>
    </row>
    <row r="396" spans="1:16" ht="31.5">
      <c r="A396" s="798">
        <v>348</v>
      </c>
      <c r="B396" s="494" t="s">
        <v>2988</v>
      </c>
      <c r="C396" s="799" t="s">
        <v>2381</v>
      </c>
      <c r="D396" s="494">
        <v>1.02</v>
      </c>
      <c r="E396" s="799" t="s">
        <v>1480</v>
      </c>
      <c r="F396" s="799">
        <v>0.95</v>
      </c>
      <c r="G396" s="799">
        <v>1.1</v>
      </c>
      <c r="H396" s="799">
        <v>1.3</v>
      </c>
      <c r="I396" s="496">
        <v>1.2</v>
      </c>
      <c r="J396" s="494">
        <v>1</v>
      </c>
      <c r="K396" s="800">
        <v>25378.5</v>
      </c>
      <c r="L396" s="800">
        <v>29385.6</v>
      </c>
      <c r="M396" s="801">
        <v>34728.4</v>
      </c>
      <c r="N396" s="435">
        <f t="shared" si="5"/>
        <v>26714.2</v>
      </c>
      <c r="O396" s="436"/>
      <c r="P396" s="436"/>
    </row>
    <row r="397" spans="1:16" ht="31.5">
      <c r="A397" s="798">
        <v>349</v>
      </c>
      <c r="B397" s="494" t="s">
        <v>2989</v>
      </c>
      <c r="C397" s="799" t="s">
        <v>2382</v>
      </c>
      <c r="D397" s="494">
        <v>1.38</v>
      </c>
      <c r="E397" s="799" t="s">
        <v>1480</v>
      </c>
      <c r="F397" s="799">
        <v>0.95</v>
      </c>
      <c r="G397" s="799">
        <v>1.1</v>
      </c>
      <c r="H397" s="799">
        <v>1.3</v>
      </c>
      <c r="I397" s="496">
        <v>1.2</v>
      </c>
      <c r="J397" s="494">
        <v>1</v>
      </c>
      <c r="K397" s="800">
        <v>34335.6</v>
      </c>
      <c r="L397" s="800">
        <v>39757</v>
      </c>
      <c r="M397" s="801">
        <v>46985.5</v>
      </c>
      <c r="N397" s="435">
        <f aca="true" t="shared" si="6" ref="N397:N408">ROUND(21825.31*1*D397*I397*J397,1)</f>
        <v>36142.7</v>
      </c>
      <c r="O397" s="436"/>
      <c r="P397" s="436"/>
    </row>
    <row r="398" spans="1:16" ht="31.5">
      <c r="A398" s="798">
        <v>350</v>
      </c>
      <c r="B398" s="494" t="s">
        <v>2990</v>
      </c>
      <c r="C398" s="799" t="s">
        <v>2991</v>
      </c>
      <c r="D398" s="494">
        <v>2</v>
      </c>
      <c r="E398" s="799" t="s">
        <v>1480</v>
      </c>
      <c r="F398" s="799">
        <v>0.95</v>
      </c>
      <c r="G398" s="799">
        <v>1.1</v>
      </c>
      <c r="H398" s="799">
        <v>1.3</v>
      </c>
      <c r="I398" s="496">
        <v>1</v>
      </c>
      <c r="J398" s="494">
        <v>1</v>
      </c>
      <c r="K398" s="800">
        <v>41468.1</v>
      </c>
      <c r="L398" s="800">
        <v>48015.7</v>
      </c>
      <c r="M398" s="801">
        <v>56745.8</v>
      </c>
      <c r="N398" s="435">
        <f t="shared" si="6"/>
        <v>43650.6</v>
      </c>
      <c r="O398" s="436"/>
      <c r="P398" s="436"/>
    </row>
    <row r="399" spans="1:16" ht="31.5">
      <c r="A399" s="798">
        <v>351</v>
      </c>
      <c r="B399" s="494" t="s">
        <v>2992</v>
      </c>
      <c r="C399" s="799" t="s">
        <v>2383</v>
      </c>
      <c r="D399" s="494">
        <v>0.59</v>
      </c>
      <c r="E399" s="799" t="s">
        <v>1480</v>
      </c>
      <c r="F399" s="799">
        <v>0.95</v>
      </c>
      <c r="G399" s="799">
        <v>1.1</v>
      </c>
      <c r="H399" s="799">
        <v>1.3</v>
      </c>
      <c r="I399" s="496">
        <v>1.2</v>
      </c>
      <c r="J399" s="494">
        <v>1</v>
      </c>
      <c r="K399" s="800">
        <v>14679.7</v>
      </c>
      <c r="L399" s="800">
        <v>16997.6</v>
      </c>
      <c r="M399" s="801">
        <v>20088</v>
      </c>
      <c r="N399" s="435">
        <f t="shared" si="6"/>
        <v>15452.3</v>
      </c>
      <c r="O399" s="436"/>
      <c r="P399" s="436"/>
    </row>
    <row r="400" spans="1:16" ht="31.5">
      <c r="A400" s="798">
        <v>352</v>
      </c>
      <c r="B400" s="494" t="s">
        <v>2993</v>
      </c>
      <c r="C400" s="799" t="s">
        <v>2994</v>
      </c>
      <c r="D400" s="494">
        <v>0.84</v>
      </c>
      <c r="E400" s="799" t="s">
        <v>1480</v>
      </c>
      <c r="F400" s="799">
        <v>0.95</v>
      </c>
      <c r="G400" s="799">
        <v>1.1</v>
      </c>
      <c r="H400" s="799">
        <v>1.3</v>
      </c>
      <c r="I400" s="496">
        <v>1.2</v>
      </c>
      <c r="J400" s="494">
        <v>1</v>
      </c>
      <c r="K400" s="800">
        <v>20899.9</v>
      </c>
      <c r="L400" s="800">
        <v>24199.9</v>
      </c>
      <c r="M400" s="801">
        <v>28599.9</v>
      </c>
      <c r="N400" s="435">
        <f t="shared" si="6"/>
        <v>21999.9</v>
      </c>
      <c r="O400" s="436"/>
      <c r="P400" s="436"/>
    </row>
    <row r="401" spans="1:14" ht="31.5">
      <c r="A401" s="798">
        <v>353</v>
      </c>
      <c r="B401" s="494" t="s">
        <v>2995</v>
      </c>
      <c r="C401" s="799" t="s">
        <v>2384</v>
      </c>
      <c r="D401" s="494">
        <v>1.17</v>
      </c>
      <c r="E401" s="799" t="s">
        <v>1480</v>
      </c>
      <c r="F401" s="799">
        <v>0.95</v>
      </c>
      <c r="G401" s="799">
        <v>1.1</v>
      </c>
      <c r="H401" s="799">
        <v>1.3</v>
      </c>
      <c r="I401" s="496">
        <v>1</v>
      </c>
      <c r="J401" s="494">
        <v>1</v>
      </c>
      <c r="K401" s="800">
        <v>24258.8</v>
      </c>
      <c r="L401" s="800">
        <v>28089.2</v>
      </c>
      <c r="M401" s="801">
        <v>33196.3</v>
      </c>
      <c r="N401" s="435">
        <f t="shared" si="6"/>
        <v>25535.6</v>
      </c>
    </row>
    <row r="402" spans="1:14" ht="31.5">
      <c r="A402" s="798">
        <v>354</v>
      </c>
      <c r="B402" s="494" t="s">
        <v>2996</v>
      </c>
      <c r="C402" s="799" t="s">
        <v>1481</v>
      </c>
      <c r="D402" s="494">
        <v>1.5</v>
      </c>
      <c r="E402" s="799" t="s">
        <v>1480</v>
      </c>
      <c r="F402" s="799">
        <v>0.95</v>
      </c>
      <c r="G402" s="799">
        <v>1.1</v>
      </c>
      <c r="H402" s="799">
        <v>1.3</v>
      </c>
      <c r="I402" s="496">
        <v>1</v>
      </c>
      <c r="J402" s="494">
        <v>1</v>
      </c>
      <c r="K402" s="800">
        <v>31101.1</v>
      </c>
      <c r="L402" s="800">
        <v>36011.8</v>
      </c>
      <c r="M402" s="801">
        <v>42559.4</v>
      </c>
      <c r="N402" s="435">
        <f t="shared" si="6"/>
        <v>32738</v>
      </c>
    </row>
    <row r="403" spans="1:14" ht="31.5">
      <c r="A403" s="798">
        <v>355</v>
      </c>
      <c r="B403" s="494" t="s">
        <v>2997</v>
      </c>
      <c r="C403" s="799" t="s">
        <v>1782</v>
      </c>
      <c r="D403" s="494">
        <v>1.8</v>
      </c>
      <c r="E403" s="799" t="s">
        <v>1480</v>
      </c>
      <c r="F403" s="799">
        <v>0.95</v>
      </c>
      <c r="G403" s="799">
        <v>1.1</v>
      </c>
      <c r="H403" s="799">
        <v>1.3</v>
      </c>
      <c r="I403" s="496">
        <v>1</v>
      </c>
      <c r="J403" s="494">
        <v>1</v>
      </c>
      <c r="K403" s="800">
        <v>37321.3</v>
      </c>
      <c r="L403" s="800">
        <v>43214.1</v>
      </c>
      <c r="M403" s="801">
        <v>51071.2</v>
      </c>
      <c r="N403" s="435">
        <f t="shared" si="6"/>
        <v>39285.6</v>
      </c>
    </row>
    <row r="404" spans="1:14" ht="31.5">
      <c r="A404" s="798">
        <v>356</v>
      </c>
      <c r="B404" s="494" t="s">
        <v>2998</v>
      </c>
      <c r="C404" s="799" t="s">
        <v>1482</v>
      </c>
      <c r="D404" s="494">
        <v>4.81</v>
      </c>
      <c r="E404" s="799" t="s">
        <v>1480</v>
      </c>
      <c r="F404" s="799">
        <v>0.95</v>
      </c>
      <c r="G404" s="799">
        <v>1.1</v>
      </c>
      <c r="H404" s="799">
        <v>1.3</v>
      </c>
      <c r="I404" s="496">
        <v>1</v>
      </c>
      <c r="J404" s="494">
        <v>1</v>
      </c>
      <c r="K404" s="800">
        <v>99730.8</v>
      </c>
      <c r="L404" s="800">
        <v>115477.7</v>
      </c>
      <c r="M404" s="801">
        <v>136473.7</v>
      </c>
      <c r="N404" s="435">
        <f t="shared" si="6"/>
        <v>104979.7</v>
      </c>
    </row>
    <row r="405" spans="1:14" ht="31.5">
      <c r="A405" s="798">
        <v>357</v>
      </c>
      <c r="B405" s="494" t="s">
        <v>2999</v>
      </c>
      <c r="C405" s="799" t="s">
        <v>1483</v>
      </c>
      <c r="D405" s="494">
        <v>2.75</v>
      </c>
      <c r="E405" s="799" t="s">
        <v>1480</v>
      </c>
      <c r="F405" s="799">
        <v>0.95</v>
      </c>
      <c r="G405" s="799">
        <v>1.1</v>
      </c>
      <c r="H405" s="799">
        <v>1.3</v>
      </c>
      <c r="I405" s="496">
        <v>1.4</v>
      </c>
      <c r="J405" s="494">
        <v>1</v>
      </c>
      <c r="K405" s="800">
        <v>79826.1</v>
      </c>
      <c r="L405" s="800">
        <v>92430.2</v>
      </c>
      <c r="M405" s="801">
        <v>109235.7</v>
      </c>
      <c r="N405" s="435">
        <f t="shared" si="6"/>
        <v>84027.4</v>
      </c>
    </row>
    <row r="406" spans="1:14" ht="31.5">
      <c r="A406" s="798">
        <v>358</v>
      </c>
      <c r="B406" s="494" t="s">
        <v>3000</v>
      </c>
      <c r="C406" s="799" t="s">
        <v>1487</v>
      </c>
      <c r="D406" s="494">
        <v>2.35</v>
      </c>
      <c r="E406" s="799" t="s">
        <v>1480</v>
      </c>
      <c r="F406" s="799">
        <v>0.95</v>
      </c>
      <c r="G406" s="799">
        <v>1.1</v>
      </c>
      <c r="H406" s="799">
        <v>1.3</v>
      </c>
      <c r="I406" s="496">
        <v>1</v>
      </c>
      <c r="J406" s="494">
        <v>1</v>
      </c>
      <c r="K406" s="800">
        <v>48725</v>
      </c>
      <c r="L406" s="800">
        <v>56418.4</v>
      </c>
      <c r="M406" s="801">
        <v>66676.3</v>
      </c>
      <c r="N406" s="435">
        <f t="shared" si="6"/>
        <v>51289.5</v>
      </c>
    </row>
    <row r="407" spans="1:14" ht="15.75">
      <c r="A407" s="802">
        <v>38</v>
      </c>
      <c r="B407" s="803" t="s">
        <v>3039</v>
      </c>
      <c r="C407" s="809" t="s">
        <v>2072</v>
      </c>
      <c r="D407" s="493">
        <v>1.5</v>
      </c>
      <c r="E407" s="809" t="s">
        <v>2074</v>
      </c>
      <c r="F407" s="809">
        <v>0.95</v>
      </c>
      <c r="G407" s="809">
        <v>1.1</v>
      </c>
      <c r="H407" s="809">
        <v>1.3</v>
      </c>
      <c r="I407" s="493">
        <v>1</v>
      </c>
      <c r="J407" s="493">
        <v>1</v>
      </c>
      <c r="K407" s="805">
        <v>31101.1</v>
      </c>
      <c r="L407" s="805">
        <v>36011.8</v>
      </c>
      <c r="M407" s="806">
        <v>42559.4</v>
      </c>
      <c r="N407" s="435">
        <f t="shared" si="6"/>
        <v>32738</v>
      </c>
    </row>
    <row r="408" spans="1:14" ht="16.5" thickBot="1">
      <c r="A408" s="810">
        <v>359</v>
      </c>
      <c r="B408" s="811" t="s">
        <v>3001</v>
      </c>
      <c r="C408" s="812" t="s">
        <v>2073</v>
      </c>
      <c r="D408" s="811">
        <v>1.5</v>
      </c>
      <c r="E408" s="812" t="s">
        <v>2074</v>
      </c>
      <c r="F408" s="812">
        <v>0.95</v>
      </c>
      <c r="G408" s="812">
        <v>1.1</v>
      </c>
      <c r="H408" s="812">
        <v>1.3</v>
      </c>
      <c r="I408" s="811">
        <v>1</v>
      </c>
      <c r="J408" s="811">
        <v>1</v>
      </c>
      <c r="K408" s="813">
        <v>31101.1</v>
      </c>
      <c r="L408" s="813">
        <v>36011.8</v>
      </c>
      <c r="M408" s="814">
        <v>42559.4</v>
      </c>
      <c r="N408" s="435">
        <f t="shared" si="6"/>
        <v>32738</v>
      </c>
    </row>
  </sheetData>
  <sheetProtection/>
  <mergeCells count="10">
    <mergeCell ref="E10:E11"/>
    <mergeCell ref="F10:H10"/>
    <mergeCell ref="I10:I11"/>
    <mergeCell ref="J10:J11"/>
    <mergeCell ref="K10:M10"/>
    <mergeCell ref="L1:M1"/>
    <mergeCell ref="A2:J3"/>
    <mergeCell ref="C8:D8"/>
    <mergeCell ref="A10:A11"/>
    <mergeCell ref="C10:C11"/>
  </mergeCells>
  <printOptions/>
  <pageMargins left="0.25" right="0.25" top="0.75" bottom="0.75" header="0.3" footer="0.3"/>
  <pageSetup fitToHeight="0" fitToWidth="1" horizontalDpi="600" verticalDpi="600" orientation="portrait" paperSize="9" scale="38" r:id="rId1"/>
  <colBreaks count="1" manualBreakCount="1">
    <brk id="1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D65"/>
  <sheetViews>
    <sheetView view="pageBreakPreview" zoomScale="80" zoomScaleSheetLayoutView="80" zoomScalePageLayoutView="0" workbookViewId="0" topLeftCell="A1">
      <selection activeCell="D23" sqref="D23"/>
    </sheetView>
  </sheetViews>
  <sheetFormatPr defaultColWidth="9.140625" defaultRowHeight="12.75"/>
  <cols>
    <col min="1" max="1" width="20.140625" style="2" customWidth="1"/>
    <col min="2" max="2" width="92.8515625" style="2" customWidth="1"/>
    <col min="3" max="3" width="19.57421875" style="2" customWidth="1"/>
    <col min="4" max="4" width="103.421875" style="2" customWidth="1"/>
    <col min="5" max="16384" width="9.140625" style="2" customWidth="1"/>
  </cols>
  <sheetData>
    <row r="1" ht="20.25">
      <c r="D1" s="147" t="s">
        <v>1615</v>
      </c>
    </row>
    <row r="3" spans="1:4" ht="30">
      <c r="A3" s="1065" t="s">
        <v>1636</v>
      </c>
      <c r="B3" s="1065"/>
      <c r="C3" s="1065"/>
      <c r="D3" s="1065"/>
    </row>
    <row r="4" ht="13.5" thickBot="1"/>
    <row r="5" spans="1:4" ht="19.5" customHeight="1" thickBot="1">
      <c r="A5" s="1061" t="s">
        <v>1616</v>
      </c>
      <c r="B5" s="1062"/>
      <c r="C5" s="1063" t="s">
        <v>1617</v>
      </c>
      <c r="D5" s="1064"/>
    </row>
    <row r="6" spans="1:4" ht="15.75">
      <c r="A6" s="508" t="s">
        <v>1596</v>
      </c>
      <c r="B6" s="719" t="s">
        <v>1597</v>
      </c>
      <c r="C6" s="509" t="s">
        <v>1800</v>
      </c>
      <c r="D6" s="720" t="s">
        <v>1801</v>
      </c>
    </row>
    <row r="7" spans="1:4" ht="31.5">
      <c r="A7" s="510" t="s">
        <v>1596</v>
      </c>
      <c r="B7" s="662" t="s">
        <v>1597</v>
      </c>
      <c r="C7" s="385" t="s">
        <v>1802</v>
      </c>
      <c r="D7" s="721" t="s">
        <v>1803</v>
      </c>
    </row>
    <row r="8" spans="1:4" ht="15.75">
      <c r="A8" s="510" t="s">
        <v>1596</v>
      </c>
      <c r="B8" s="662" t="s">
        <v>1597</v>
      </c>
      <c r="C8" s="385" t="s">
        <v>1804</v>
      </c>
      <c r="D8" s="721" t="s">
        <v>1805</v>
      </c>
    </row>
    <row r="9" spans="1:4" ht="15.75">
      <c r="A9" s="510" t="s">
        <v>407</v>
      </c>
      <c r="B9" s="662" t="s">
        <v>408</v>
      </c>
      <c r="C9" s="385" t="s">
        <v>115</v>
      </c>
      <c r="D9" s="721" t="s">
        <v>116</v>
      </c>
    </row>
    <row r="10" spans="1:4" ht="15.75">
      <c r="A10" s="510" t="s">
        <v>407</v>
      </c>
      <c r="B10" s="662" t="s">
        <v>408</v>
      </c>
      <c r="C10" s="385" t="s">
        <v>1618</v>
      </c>
      <c r="D10" s="721" t="s">
        <v>1619</v>
      </c>
    </row>
    <row r="11" spans="1:4" ht="15.75">
      <c r="A11" s="510" t="s">
        <v>407</v>
      </c>
      <c r="B11" s="662" t="s">
        <v>408</v>
      </c>
      <c r="C11" s="385" t="s">
        <v>1620</v>
      </c>
      <c r="D11" s="721" t="s">
        <v>1621</v>
      </c>
    </row>
    <row r="12" spans="1:4" ht="15.75">
      <c r="A12" s="510" t="s">
        <v>407</v>
      </c>
      <c r="B12" s="662" t="s">
        <v>408</v>
      </c>
      <c r="C12" s="385" t="s">
        <v>117</v>
      </c>
      <c r="D12" s="721" t="s">
        <v>118</v>
      </c>
    </row>
    <row r="13" spans="1:4" ht="15.75">
      <c r="A13" s="510" t="s">
        <v>407</v>
      </c>
      <c r="B13" s="662" t="s">
        <v>408</v>
      </c>
      <c r="C13" s="385" t="s">
        <v>119</v>
      </c>
      <c r="D13" s="721" t="s">
        <v>120</v>
      </c>
    </row>
    <row r="14" spans="1:4" ht="15.75">
      <c r="A14" s="510" t="s">
        <v>407</v>
      </c>
      <c r="B14" s="662" t="s">
        <v>408</v>
      </c>
      <c r="C14" s="385" t="s">
        <v>1622</v>
      </c>
      <c r="D14" s="721" t="s">
        <v>1623</v>
      </c>
    </row>
    <row r="15" spans="1:4" ht="15.75">
      <c r="A15" s="510" t="s">
        <v>411</v>
      </c>
      <c r="B15" s="662" t="s">
        <v>412</v>
      </c>
      <c r="C15" s="385" t="s">
        <v>115</v>
      </c>
      <c r="D15" s="721" t="s">
        <v>116</v>
      </c>
    </row>
    <row r="16" spans="1:4" ht="15.75">
      <c r="A16" s="510" t="s">
        <v>411</v>
      </c>
      <c r="B16" s="662" t="s">
        <v>412</v>
      </c>
      <c r="C16" s="385" t="s">
        <v>1618</v>
      </c>
      <c r="D16" s="721" t="s">
        <v>1619</v>
      </c>
    </row>
    <row r="17" spans="1:4" ht="15.75">
      <c r="A17" s="510" t="s">
        <v>411</v>
      </c>
      <c r="B17" s="662" t="s">
        <v>412</v>
      </c>
      <c r="C17" s="385" t="s">
        <v>1620</v>
      </c>
      <c r="D17" s="721" t="s">
        <v>1621</v>
      </c>
    </row>
    <row r="18" spans="1:4" ht="15.75">
      <c r="A18" s="510" t="s">
        <v>411</v>
      </c>
      <c r="B18" s="662" t="s">
        <v>412</v>
      </c>
      <c r="C18" s="385" t="s">
        <v>117</v>
      </c>
      <c r="D18" s="721" t="s">
        <v>118</v>
      </c>
    </row>
    <row r="19" spans="1:4" ht="15.75">
      <c r="A19" s="510" t="s">
        <v>411</v>
      </c>
      <c r="B19" s="662" t="s">
        <v>412</v>
      </c>
      <c r="C19" s="385" t="s">
        <v>119</v>
      </c>
      <c r="D19" s="721" t="s">
        <v>120</v>
      </c>
    </row>
    <row r="20" spans="1:4" ht="15.75">
      <c r="A20" s="510" t="s">
        <v>411</v>
      </c>
      <c r="B20" s="662" t="s">
        <v>412</v>
      </c>
      <c r="C20" s="385" t="s">
        <v>1622</v>
      </c>
      <c r="D20" s="721" t="s">
        <v>1623</v>
      </c>
    </row>
    <row r="21" spans="1:4" ht="15.75">
      <c r="A21" s="510" t="s">
        <v>409</v>
      </c>
      <c r="B21" s="662" t="s">
        <v>410</v>
      </c>
      <c r="C21" s="385" t="s">
        <v>115</v>
      </c>
      <c r="D21" s="721" t="s">
        <v>116</v>
      </c>
    </row>
    <row r="22" spans="1:4" ht="15.75">
      <c r="A22" s="510" t="s">
        <v>409</v>
      </c>
      <c r="B22" s="662" t="s">
        <v>410</v>
      </c>
      <c r="C22" s="385" t="s">
        <v>1618</v>
      </c>
      <c r="D22" s="721" t="s">
        <v>1619</v>
      </c>
    </row>
    <row r="23" spans="1:4" ht="15.75">
      <c r="A23" s="510" t="s">
        <v>409</v>
      </c>
      <c r="B23" s="662" t="s">
        <v>410</v>
      </c>
      <c r="C23" s="385" t="s">
        <v>1620</v>
      </c>
      <c r="D23" s="721" t="s">
        <v>1621</v>
      </c>
    </row>
    <row r="24" spans="1:4" ht="15.75">
      <c r="A24" s="510" t="s">
        <v>409</v>
      </c>
      <c r="B24" s="662" t="s">
        <v>410</v>
      </c>
      <c r="C24" s="385" t="s">
        <v>117</v>
      </c>
      <c r="D24" s="721" t="s">
        <v>118</v>
      </c>
    </row>
    <row r="25" spans="1:4" ht="15.75">
      <c r="A25" s="510" t="s">
        <v>409</v>
      </c>
      <c r="B25" s="662" t="s">
        <v>410</v>
      </c>
      <c r="C25" s="385" t="s">
        <v>119</v>
      </c>
      <c r="D25" s="721" t="s">
        <v>120</v>
      </c>
    </row>
    <row r="26" spans="1:4" ht="15.75">
      <c r="A26" s="510" t="s">
        <v>409</v>
      </c>
      <c r="B26" s="662" t="s">
        <v>410</v>
      </c>
      <c r="C26" s="385" t="s">
        <v>1622</v>
      </c>
      <c r="D26" s="721" t="s">
        <v>1623</v>
      </c>
    </row>
    <row r="27" spans="1:4" ht="31.5">
      <c r="A27" s="510" t="s">
        <v>1622</v>
      </c>
      <c r="B27" s="662" t="s">
        <v>1623</v>
      </c>
      <c r="C27" s="385" t="s">
        <v>1804</v>
      </c>
      <c r="D27" s="721" t="s">
        <v>1805</v>
      </c>
    </row>
    <row r="28" spans="1:4" ht="31.5">
      <c r="A28" s="510" t="s">
        <v>1622</v>
      </c>
      <c r="B28" s="662" t="s">
        <v>1623</v>
      </c>
      <c r="C28" s="662" t="s">
        <v>1802</v>
      </c>
      <c r="D28" s="721" t="s">
        <v>1803</v>
      </c>
    </row>
    <row r="29" spans="1:4" ht="31.5">
      <c r="A29" s="510" t="s">
        <v>1618</v>
      </c>
      <c r="B29" s="662" t="s">
        <v>1619</v>
      </c>
      <c r="C29" s="662" t="s">
        <v>1804</v>
      </c>
      <c r="D29" s="721" t="s">
        <v>1805</v>
      </c>
    </row>
    <row r="30" spans="1:4" ht="31.5">
      <c r="A30" s="510" t="s">
        <v>1618</v>
      </c>
      <c r="B30" s="662" t="s">
        <v>1619</v>
      </c>
      <c r="C30" s="662" t="s">
        <v>1802</v>
      </c>
      <c r="D30" s="721" t="s">
        <v>1803</v>
      </c>
    </row>
    <row r="31" spans="1:4" ht="15.75">
      <c r="A31" s="510" t="s">
        <v>1620</v>
      </c>
      <c r="B31" s="662" t="s">
        <v>1621</v>
      </c>
      <c r="C31" s="662" t="s">
        <v>1804</v>
      </c>
      <c r="D31" s="721" t="s">
        <v>1805</v>
      </c>
    </row>
    <row r="32" spans="1:4" ht="31.5">
      <c r="A32" s="510" t="s">
        <v>1620</v>
      </c>
      <c r="B32" s="662" t="s">
        <v>1621</v>
      </c>
      <c r="C32" s="662" t="s">
        <v>1802</v>
      </c>
      <c r="D32" s="721" t="s">
        <v>1803</v>
      </c>
    </row>
    <row r="33" spans="1:4" ht="15.75">
      <c r="A33" s="510" t="s">
        <v>1791</v>
      </c>
      <c r="B33" s="662" t="s">
        <v>1792</v>
      </c>
      <c r="C33" s="662" t="s">
        <v>411</v>
      </c>
      <c r="D33" s="721" t="s">
        <v>412</v>
      </c>
    </row>
    <row r="34" spans="1:4" ht="15.75">
      <c r="A34" s="510" t="s">
        <v>1791</v>
      </c>
      <c r="B34" s="662" t="s">
        <v>1792</v>
      </c>
      <c r="C34" s="662" t="s">
        <v>1800</v>
      </c>
      <c r="D34" s="721" t="s">
        <v>1801</v>
      </c>
    </row>
    <row r="35" spans="1:4" ht="31.5">
      <c r="A35" s="510" t="s">
        <v>1791</v>
      </c>
      <c r="B35" s="662" t="s">
        <v>1792</v>
      </c>
      <c r="C35" s="662" t="s">
        <v>1802</v>
      </c>
      <c r="D35" s="721" t="s">
        <v>1803</v>
      </c>
    </row>
    <row r="36" spans="1:4" ht="15.75">
      <c r="A36" s="510" t="s">
        <v>1791</v>
      </c>
      <c r="B36" s="662" t="s">
        <v>1792</v>
      </c>
      <c r="C36" s="662" t="s">
        <v>1804</v>
      </c>
      <c r="D36" s="721" t="s">
        <v>1805</v>
      </c>
    </row>
    <row r="37" spans="1:4" ht="15.75">
      <c r="A37" s="510" t="s">
        <v>1791</v>
      </c>
      <c r="B37" s="662" t="s">
        <v>1792</v>
      </c>
      <c r="C37" s="662" t="s">
        <v>115</v>
      </c>
      <c r="D37" s="721" t="s">
        <v>116</v>
      </c>
    </row>
    <row r="38" spans="1:4" ht="15.75">
      <c r="A38" s="510" t="s">
        <v>1791</v>
      </c>
      <c r="B38" s="662" t="s">
        <v>1792</v>
      </c>
      <c r="C38" s="662" t="s">
        <v>1618</v>
      </c>
      <c r="D38" s="721" t="s">
        <v>1619</v>
      </c>
    </row>
    <row r="39" spans="1:4" ht="15.75">
      <c r="A39" s="510" t="s">
        <v>1791</v>
      </c>
      <c r="B39" s="662" t="s">
        <v>1792</v>
      </c>
      <c r="C39" s="662" t="s">
        <v>1620</v>
      </c>
      <c r="D39" s="721" t="s">
        <v>1621</v>
      </c>
    </row>
    <row r="40" spans="1:4" ht="15.75">
      <c r="A40" s="510" t="s">
        <v>1791</v>
      </c>
      <c r="B40" s="662" t="s">
        <v>1792</v>
      </c>
      <c r="C40" s="662" t="s">
        <v>119</v>
      </c>
      <c r="D40" s="721" t="s">
        <v>120</v>
      </c>
    </row>
    <row r="41" spans="1:4" ht="15.75">
      <c r="A41" s="510" t="s">
        <v>7</v>
      </c>
      <c r="B41" s="662" t="s">
        <v>8</v>
      </c>
      <c r="C41" s="385" t="s">
        <v>0</v>
      </c>
      <c r="D41" s="721" t="s">
        <v>1</v>
      </c>
    </row>
    <row r="42" spans="1:4" ht="15.75">
      <c r="A42" s="510" t="s">
        <v>7</v>
      </c>
      <c r="B42" s="662" t="s">
        <v>8</v>
      </c>
      <c r="C42" s="385" t="s">
        <v>5</v>
      </c>
      <c r="D42" s="721" t="s">
        <v>6</v>
      </c>
    </row>
    <row r="43" spans="1:4" ht="15.75">
      <c r="A43" s="510" t="s">
        <v>7</v>
      </c>
      <c r="B43" s="662" t="s">
        <v>8</v>
      </c>
      <c r="C43" s="385" t="s">
        <v>137</v>
      </c>
      <c r="D43" s="721" t="s">
        <v>138</v>
      </c>
    </row>
    <row r="44" spans="1:4" ht="15.75">
      <c r="A44" s="510" t="s">
        <v>324</v>
      </c>
      <c r="B44" s="662" t="s">
        <v>1793</v>
      </c>
      <c r="C44" s="385" t="s">
        <v>1806</v>
      </c>
      <c r="D44" s="721" t="s">
        <v>1807</v>
      </c>
    </row>
    <row r="45" spans="1:4" ht="15.75">
      <c r="A45" s="510" t="s">
        <v>112</v>
      </c>
      <c r="B45" s="662" t="s">
        <v>113</v>
      </c>
      <c r="C45" s="385" t="s">
        <v>256</v>
      </c>
      <c r="D45" s="721" t="s">
        <v>257</v>
      </c>
    </row>
    <row r="46" spans="1:4" ht="15.75">
      <c r="A46" s="510" t="s">
        <v>2</v>
      </c>
      <c r="B46" s="662" t="s">
        <v>244</v>
      </c>
      <c r="C46" s="385" t="s">
        <v>130</v>
      </c>
      <c r="D46" s="721" t="s">
        <v>131</v>
      </c>
    </row>
    <row r="47" spans="1:4" ht="15.75">
      <c r="A47" s="510" t="s">
        <v>2</v>
      </c>
      <c r="B47" s="662" t="s">
        <v>244</v>
      </c>
      <c r="C47" s="385" t="s">
        <v>26</v>
      </c>
      <c r="D47" s="721" t="s">
        <v>27</v>
      </c>
    </row>
    <row r="48" spans="1:4" ht="15.75">
      <c r="A48" s="510" t="s">
        <v>2</v>
      </c>
      <c r="B48" s="662" t="s">
        <v>244</v>
      </c>
      <c r="C48" s="385" t="s">
        <v>137</v>
      </c>
      <c r="D48" s="721" t="s">
        <v>138</v>
      </c>
    </row>
    <row r="49" spans="1:4" ht="15.75">
      <c r="A49" s="510" t="s">
        <v>3</v>
      </c>
      <c r="B49" s="662" t="s">
        <v>4</v>
      </c>
      <c r="C49" s="385" t="s">
        <v>322</v>
      </c>
      <c r="D49" s="721" t="s">
        <v>323</v>
      </c>
    </row>
    <row r="50" spans="1:4" ht="31.5">
      <c r="A50" s="510" t="s">
        <v>139</v>
      </c>
      <c r="B50" s="662" t="s">
        <v>140</v>
      </c>
      <c r="C50" s="385" t="s">
        <v>9</v>
      </c>
      <c r="D50" s="721" t="s">
        <v>10</v>
      </c>
    </row>
    <row r="51" spans="1:4" ht="31.5">
      <c r="A51" s="510" t="s">
        <v>139</v>
      </c>
      <c r="B51" s="662" t="s">
        <v>140</v>
      </c>
      <c r="C51" s="385" t="s">
        <v>322</v>
      </c>
      <c r="D51" s="721" t="s">
        <v>323</v>
      </c>
    </row>
    <row r="52" spans="1:4" ht="15.75">
      <c r="A52" s="510" t="s">
        <v>9</v>
      </c>
      <c r="B52" s="662" t="s">
        <v>10</v>
      </c>
      <c r="C52" s="385" t="s">
        <v>322</v>
      </c>
      <c r="D52" s="721" t="s">
        <v>323</v>
      </c>
    </row>
    <row r="53" spans="1:4" ht="15.75">
      <c r="A53" s="510" t="s">
        <v>110</v>
      </c>
      <c r="B53" s="662" t="s">
        <v>111</v>
      </c>
      <c r="C53" s="385" t="s">
        <v>411</v>
      </c>
      <c r="D53" s="721" t="s">
        <v>412</v>
      </c>
    </row>
    <row r="54" spans="1:4" ht="15.75">
      <c r="A54" s="510" t="s">
        <v>411</v>
      </c>
      <c r="B54" s="662" t="s">
        <v>412</v>
      </c>
      <c r="C54" s="385" t="s">
        <v>139</v>
      </c>
      <c r="D54" s="721" t="s">
        <v>140</v>
      </c>
    </row>
    <row r="55" spans="1:4" ht="15.75">
      <c r="A55" s="510" t="s">
        <v>1794</v>
      </c>
      <c r="B55" s="662" t="s">
        <v>1795</v>
      </c>
      <c r="C55" s="385" t="s">
        <v>1808</v>
      </c>
      <c r="D55" s="721" t="s">
        <v>1809</v>
      </c>
    </row>
    <row r="56" spans="1:4" ht="15.75">
      <c r="A56" s="510" t="s">
        <v>114</v>
      </c>
      <c r="B56" s="662" t="s">
        <v>2291</v>
      </c>
      <c r="C56" s="385" t="s">
        <v>28</v>
      </c>
      <c r="D56" s="721" t="s">
        <v>29</v>
      </c>
    </row>
    <row r="57" spans="1:4" ht="15.75">
      <c r="A57" s="510" t="s">
        <v>30</v>
      </c>
      <c r="B57" s="662" t="s">
        <v>31</v>
      </c>
      <c r="C57" s="385" t="s">
        <v>11</v>
      </c>
      <c r="D57" s="721" t="s">
        <v>12</v>
      </c>
    </row>
    <row r="58" spans="1:4" ht="15.75">
      <c r="A58" s="510" t="s">
        <v>11</v>
      </c>
      <c r="B58" s="662" t="s">
        <v>12</v>
      </c>
      <c r="C58" s="385" t="s">
        <v>1624</v>
      </c>
      <c r="D58" s="721" t="s">
        <v>1810</v>
      </c>
    </row>
    <row r="59" spans="1:4" ht="15.75">
      <c r="A59" s="510" t="s">
        <v>1796</v>
      </c>
      <c r="B59" s="662" t="s">
        <v>1797</v>
      </c>
      <c r="C59" s="385" t="s">
        <v>1811</v>
      </c>
      <c r="D59" s="721" t="s">
        <v>1812</v>
      </c>
    </row>
    <row r="60" spans="1:4" ht="15.75">
      <c r="A60" s="510" t="s">
        <v>1798</v>
      </c>
      <c r="B60" s="662" t="s">
        <v>1799</v>
      </c>
      <c r="C60" s="385" t="s">
        <v>1813</v>
      </c>
      <c r="D60" s="721" t="s">
        <v>104</v>
      </c>
    </row>
    <row r="61" spans="1:4" ht="15.75">
      <c r="A61" s="510" t="s">
        <v>1798</v>
      </c>
      <c r="B61" s="662" t="s">
        <v>1799</v>
      </c>
      <c r="C61" s="385" t="s">
        <v>1814</v>
      </c>
      <c r="D61" s="721" t="s">
        <v>1625</v>
      </c>
    </row>
    <row r="62" spans="1:4" ht="15.75">
      <c r="A62" s="510" t="s">
        <v>1798</v>
      </c>
      <c r="B62" s="662" t="s">
        <v>1799</v>
      </c>
      <c r="C62" s="385" t="s">
        <v>1815</v>
      </c>
      <c r="D62" s="721" t="s">
        <v>1816</v>
      </c>
    </row>
    <row r="63" spans="1:4" ht="15.75">
      <c r="A63" s="510" t="s">
        <v>1798</v>
      </c>
      <c r="B63" s="662" t="s">
        <v>1799</v>
      </c>
      <c r="C63" s="385" t="s">
        <v>1817</v>
      </c>
      <c r="D63" s="721" t="s">
        <v>1626</v>
      </c>
    </row>
    <row r="64" spans="1:4" ht="15.75">
      <c r="A64" s="510" t="s">
        <v>1798</v>
      </c>
      <c r="B64" s="662" t="s">
        <v>1799</v>
      </c>
      <c r="C64" s="385" t="s">
        <v>1818</v>
      </c>
      <c r="D64" s="721" t="s">
        <v>103</v>
      </c>
    </row>
    <row r="65" spans="1:4" ht="16.5" thickBot="1">
      <c r="A65" s="513" t="s">
        <v>1798</v>
      </c>
      <c r="B65" s="722" t="s">
        <v>1799</v>
      </c>
      <c r="C65" s="515" t="s">
        <v>2292</v>
      </c>
      <c r="D65" s="723" t="s">
        <v>21</v>
      </c>
    </row>
    <row r="66" ht="13.5" customHeight="1"/>
  </sheetData>
  <sheetProtection/>
  <mergeCells count="3">
    <mergeCell ref="A5:B5"/>
    <mergeCell ref="C5:D5"/>
    <mergeCell ref="A3:D3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54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9.140625" defaultRowHeight="12.75"/>
  <cols>
    <col min="1" max="1" width="37.7109375" style="3" customWidth="1"/>
    <col min="2" max="2" width="96.421875" style="3" customWidth="1"/>
    <col min="3" max="16384" width="9.140625" style="3" customWidth="1"/>
  </cols>
  <sheetData>
    <row r="1" spans="1:2" ht="26.25">
      <c r="A1" s="144" t="s">
        <v>1508</v>
      </c>
      <c r="B1" s="148" t="s">
        <v>462</v>
      </c>
    </row>
    <row r="2" ht="18.75">
      <c r="A2" s="144"/>
    </row>
    <row r="3" spans="1:2" ht="33">
      <c r="A3" s="1055" t="s">
        <v>1637</v>
      </c>
      <c r="B3" s="1066"/>
    </row>
    <row r="4" spans="1:2" ht="19.5" thickBot="1">
      <c r="A4" s="95"/>
      <c r="B4" s="95"/>
    </row>
    <row r="5" spans="1:2" ht="19.5" thickBot="1">
      <c r="A5" s="146" t="s">
        <v>580</v>
      </c>
      <c r="B5" s="145" t="s">
        <v>581</v>
      </c>
    </row>
    <row r="6" spans="1:2" ht="19.5" thickBot="1">
      <c r="A6" s="352">
        <v>1</v>
      </c>
      <c r="B6" s="353">
        <v>2</v>
      </c>
    </row>
    <row r="7" spans="1:2" ht="18.75">
      <c r="A7" s="520" t="s">
        <v>107</v>
      </c>
      <c r="B7" s="351" t="s">
        <v>3201</v>
      </c>
    </row>
    <row r="8" spans="1:2" ht="18.75">
      <c r="A8" s="521" t="s">
        <v>108</v>
      </c>
      <c r="B8" s="350" t="s">
        <v>1604</v>
      </c>
    </row>
    <row r="9" spans="1:2" ht="18.75">
      <c r="A9" s="521" t="s">
        <v>109</v>
      </c>
      <c r="B9" s="350" t="s">
        <v>1820</v>
      </c>
    </row>
    <row r="10" spans="1:2" ht="18.75">
      <c r="A10" s="521" t="s">
        <v>1602</v>
      </c>
      <c r="B10" s="522" t="s">
        <v>1603</v>
      </c>
    </row>
    <row r="11" spans="1:2" ht="37.5">
      <c r="A11" s="521" t="s">
        <v>3202</v>
      </c>
      <c r="B11" s="350" t="s">
        <v>1821</v>
      </c>
    </row>
    <row r="12" spans="1:2" ht="18.75">
      <c r="A12" s="521" t="s">
        <v>1605</v>
      </c>
      <c r="B12" s="350" t="s">
        <v>2293</v>
      </c>
    </row>
    <row r="13" spans="1:2" ht="18.75">
      <c r="A13" s="521" t="s">
        <v>1606</v>
      </c>
      <c r="B13" s="350" t="s">
        <v>2294</v>
      </c>
    </row>
    <row r="14" spans="1:2" ht="18.75">
      <c r="A14" s="521" t="s">
        <v>1607</v>
      </c>
      <c r="B14" s="350" t="s">
        <v>3203</v>
      </c>
    </row>
    <row r="15" spans="1:2" ht="18.75">
      <c r="A15" s="521" t="s">
        <v>1608</v>
      </c>
      <c r="B15" s="350" t="s">
        <v>1609</v>
      </c>
    </row>
    <row r="16" spans="1:2" ht="37.5">
      <c r="A16" s="521" t="s">
        <v>314</v>
      </c>
      <c r="B16" s="350" t="s">
        <v>315</v>
      </c>
    </row>
    <row r="17" spans="1:2" ht="18.75">
      <c r="A17" s="521" t="s">
        <v>121</v>
      </c>
      <c r="B17" s="350" t="s">
        <v>122</v>
      </c>
    </row>
    <row r="18" spans="1:2" ht="18.75">
      <c r="A18" s="521" t="s">
        <v>84</v>
      </c>
      <c r="B18" s="350" t="s">
        <v>85</v>
      </c>
    </row>
    <row r="19" spans="1:2" ht="18.75">
      <c r="A19" s="521" t="s">
        <v>1596</v>
      </c>
      <c r="B19" s="350" t="s">
        <v>1597</v>
      </c>
    </row>
    <row r="20" spans="1:2" ht="37.5">
      <c r="A20" s="521" t="s">
        <v>1598</v>
      </c>
      <c r="B20" s="350" t="s">
        <v>1599</v>
      </c>
    </row>
    <row r="21" spans="1:2" ht="37.5">
      <c r="A21" s="521" t="s">
        <v>1600</v>
      </c>
      <c r="B21" s="350" t="s">
        <v>1601</v>
      </c>
    </row>
    <row r="22" spans="1:2" ht="18.75">
      <c r="A22" s="521" t="s">
        <v>86</v>
      </c>
      <c r="B22" s="350" t="s">
        <v>1610</v>
      </c>
    </row>
    <row r="23" spans="1:2" ht="18.75">
      <c r="A23" s="521" t="s">
        <v>87</v>
      </c>
      <c r="B23" s="350" t="s">
        <v>88</v>
      </c>
    </row>
    <row r="24" spans="1:2" ht="18.75">
      <c r="A24" s="521" t="s">
        <v>19</v>
      </c>
      <c r="B24" s="350" t="s">
        <v>20</v>
      </c>
    </row>
    <row r="25" spans="1:2" ht="37.5">
      <c r="A25" s="521" t="s">
        <v>129</v>
      </c>
      <c r="B25" s="350" t="s">
        <v>1614</v>
      </c>
    </row>
    <row r="26" spans="1:2" ht="18.75">
      <c r="A26" s="521" t="s">
        <v>2295</v>
      </c>
      <c r="B26" s="350" t="s">
        <v>1822</v>
      </c>
    </row>
    <row r="27" spans="1:2" ht="18.75">
      <c r="A27" s="521" t="s">
        <v>325</v>
      </c>
      <c r="B27" s="350" t="s">
        <v>326</v>
      </c>
    </row>
    <row r="28" spans="1:2" ht="37.5">
      <c r="A28" s="521" t="s">
        <v>327</v>
      </c>
      <c r="B28" s="350" t="s">
        <v>328</v>
      </c>
    </row>
    <row r="29" spans="1:2" ht="37.5">
      <c r="A29" s="521" t="s">
        <v>329</v>
      </c>
      <c r="B29" s="350" t="s">
        <v>330</v>
      </c>
    </row>
    <row r="30" spans="1:2" ht="37.5">
      <c r="A30" s="521" t="s">
        <v>331</v>
      </c>
      <c r="B30" s="350" t="s">
        <v>332</v>
      </c>
    </row>
    <row r="31" spans="1:2" ht="18.75">
      <c r="A31" s="521" t="s">
        <v>132</v>
      </c>
      <c r="B31" s="350" t="s">
        <v>1611</v>
      </c>
    </row>
    <row r="32" spans="1:2" ht="37.5">
      <c r="A32" s="521" t="s">
        <v>133</v>
      </c>
      <c r="B32" s="350" t="s">
        <v>134</v>
      </c>
    </row>
    <row r="33" spans="1:2" ht="18.75">
      <c r="A33" s="521" t="s">
        <v>135</v>
      </c>
      <c r="B33" s="350" t="s">
        <v>1612</v>
      </c>
    </row>
    <row r="34" spans="1:2" ht="37.5">
      <c r="A34" s="521" t="s">
        <v>136</v>
      </c>
      <c r="B34" s="350" t="s">
        <v>1613</v>
      </c>
    </row>
    <row r="35" spans="1:2" ht="18.75">
      <c r="A35" s="521" t="s">
        <v>2296</v>
      </c>
      <c r="B35" s="350" t="s">
        <v>2297</v>
      </c>
    </row>
    <row r="36" spans="1:2" ht="18.75">
      <c r="A36" s="521" t="s">
        <v>2298</v>
      </c>
      <c r="B36" s="350" t="s">
        <v>2299</v>
      </c>
    </row>
    <row r="37" spans="1:2" ht="18.75">
      <c r="A37" s="521" t="s">
        <v>2300</v>
      </c>
      <c r="B37" s="350" t="s">
        <v>3204</v>
      </c>
    </row>
    <row r="38" spans="1:2" ht="18.75">
      <c r="A38" s="521" t="s">
        <v>2301</v>
      </c>
      <c r="B38" s="350" t="s">
        <v>2302</v>
      </c>
    </row>
    <row r="39" spans="1:2" ht="18.75">
      <c r="A39" s="521" t="s">
        <v>2303</v>
      </c>
      <c r="B39" s="350" t="s">
        <v>2304</v>
      </c>
    </row>
    <row r="40" spans="1:2" ht="18.75">
      <c r="A40" s="521" t="s">
        <v>2305</v>
      </c>
      <c r="B40" s="350" t="s">
        <v>2306</v>
      </c>
    </row>
    <row r="41" spans="1:2" ht="18.75">
      <c r="A41" s="523" t="s">
        <v>2307</v>
      </c>
      <c r="B41" s="524" t="s">
        <v>2308</v>
      </c>
    </row>
    <row r="42" spans="1:2" ht="18.75">
      <c r="A42" s="523" t="s">
        <v>2309</v>
      </c>
      <c r="B42" s="524" t="s">
        <v>2310</v>
      </c>
    </row>
    <row r="43" spans="1:2" ht="18.75">
      <c r="A43" s="521" t="s">
        <v>1580</v>
      </c>
      <c r="B43" s="522" t="s">
        <v>1581</v>
      </c>
    </row>
    <row r="44" spans="1:2" ht="18.75">
      <c r="A44" s="521" t="s">
        <v>1582</v>
      </c>
      <c r="B44" s="522" t="s">
        <v>1583</v>
      </c>
    </row>
    <row r="45" spans="1:2" ht="18.75">
      <c r="A45" s="523" t="s">
        <v>1584</v>
      </c>
      <c r="B45" s="524" t="s">
        <v>1585</v>
      </c>
    </row>
    <row r="46" spans="1:2" ht="18.75">
      <c r="A46" s="523" t="s">
        <v>1586</v>
      </c>
      <c r="B46" s="524" t="s">
        <v>1819</v>
      </c>
    </row>
    <row r="47" spans="1:2" ht="18.75">
      <c r="A47" s="523" t="s">
        <v>73</v>
      </c>
      <c r="B47" s="524" t="s">
        <v>1587</v>
      </c>
    </row>
    <row r="48" spans="1:2" ht="18.75">
      <c r="A48" s="521" t="s">
        <v>1594</v>
      </c>
      <c r="B48" s="350" t="s">
        <v>1595</v>
      </c>
    </row>
    <row r="49" spans="1:2" ht="18.75">
      <c r="A49" s="523" t="s">
        <v>1588</v>
      </c>
      <c r="B49" s="524" t="s">
        <v>1589</v>
      </c>
    </row>
    <row r="50" spans="1:2" ht="18.75">
      <c r="A50" s="523" t="s">
        <v>1590</v>
      </c>
      <c r="B50" s="524" t="s">
        <v>1591</v>
      </c>
    </row>
    <row r="51" spans="1:2" ht="18.75">
      <c r="A51" s="521" t="s">
        <v>105</v>
      </c>
      <c r="B51" s="522" t="s">
        <v>1592</v>
      </c>
    </row>
    <row r="52" spans="1:2" ht="18.75">
      <c r="A52" s="521" t="s">
        <v>106</v>
      </c>
      <c r="B52" s="350" t="s">
        <v>1593</v>
      </c>
    </row>
    <row r="53" spans="1:2" ht="18.75">
      <c r="A53" s="521" t="s">
        <v>1578</v>
      </c>
      <c r="B53" s="522" t="s">
        <v>1579</v>
      </c>
    </row>
    <row r="54" spans="1:2" ht="19.5" thickBot="1">
      <c r="A54" s="525" t="s">
        <v>22</v>
      </c>
      <c r="B54" s="526" t="s">
        <v>23</v>
      </c>
    </row>
  </sheetData>
  <sheetProtection/>
  <mergeCells count="1">
    <mergeCell ref="A3:B3"/>
  </mergeCells>
  <printOptions/>
  <pageMargins left="0.7480314960629921" right="0.15748031496062992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43"/>
  <sheetViews>
    <sheetView view="pageBreakPreview" zoomScale="80" zoomScaleSheetLayoutView="80" zoomScalePageLayoutView="0" workbookViewId="0" topLeftCell="A1">
      <selection activeCell="G26" sqref="G26"/>
    </sheetView>
  </sheetViews>
  <sheetFormatPr defaultColWidth="9.140625" defaultRowHeight="12.75"/>
  <cols>
    <col min="1" max="1" width="122.140625" style="149" customWidth="1"/>
    <col min="2" max="16384" width="9.140625" style="149" customWidth="1"/>
  </cols>
  <sheetData>
    <row r="1" ht="20.25">
      <c r="A1" s="151" t="s">
        <v>1627</v>
      </c>
    </row>
    <row r="2" ht="20.25">
      <c r="A2" s="150"/>
    </row>
    <row r="3" ht="40.5">
      <c r="A3" s="99" t="s">
        <v>1638</v>
      </c>
    </row>
    <row r="4" spans="1:3" ht="21" thickBot="1">
      <c r="A4" s="99"/>
      <c r="C4" s="144"/>
    </row>
    <row r="5" spans="1:3" ht="20.25">
      <c r="A5" s="725" t="s">
        <v>2311</v>
      </c>
      <c r="B5" s="724"/>
      <c r="C5" s="724"/>
    </row>
    <row r="6" spans="1:3" ht="36.75">
      <c r="A6" s="726" t="s">
        <v>2312</v>
      </c>
      <c r="B6" s="724"/>
      <c r="C6" s="724"/>
    </row>
    <row r="7" spans="1:3" ht="20.25">
      <c r="A7" s="726" t="s">
        <v>1823</v>
      </c>
      <c r="B7" s="724"/>
      <c r="C7" s="724"/>
    </row>
    <row r="8" spans="1:3" ht="20.25">
      <c r="A8" s="726" t="s">
        <v>1824</v>
      </c>
      <c r="B8" s="724"/>
      <c r="C8" s="724"/>
    </row>
    <row r="9" spans="1:3" ht="20.25">
      <c r="A9" s="726" t="s">
        <v>1825</v>
      </c>
      <c r="B9" s="724"/>
      <c r="C9" s="724"/>
    </row>
    <row r="10" spans="1:3" ht="20.25">
      <c r="A10" s="726" t="s">
        <v>1826</v>
      </c>
      <c r="B10" s="724"/>
      <c r="C10" s="724"/>
    </row>
    <row r="11" spans="1:3" ht="20.25">
      <c r="A11" s="726" t="s">
        <v>1827</v>
      </c>
      <c r="B11" s="724"/>
      <c r="C11" s="724"/>
    </row>
    <row r="12" spans="1:3" ht="54.75">
      <c r="A12" s="726" t="s">
        <v>1828</v>
      </c>
      <c r="B12" s="724"/>
      <c r="C12" s="724"/>
    </row>
    <row r="13" spans="1:3" ht="20.25">
      <c r="A13" s="726" t="s">
        <v>3205</v>
      </c>
      <c r="B13" s="724"/>
      <c r="C13" s="724"/>
    </row>
    <row r="14" spans="1:3" ht="20.25">
      <c r="A14" s="726" t="s">
        <v>3206</v>
      </c>
      <c r="B14" s="724"/>
      <c r="C14" s="724"/>
    </row>
    <row r="15" spans="1:3" ht="20.25">
      <c r="A15" s="726" t="s">
        <v>3207</v>
      </c>
      <c r="B15" s="724"/>
      <c r="C15" s="724"/>
    </row>
    <row r="16" spans="1:3" ht="20.25">
      <c r="A16" s="726" t="s">
        <v>3208</v>
      </c>
      <c r="B16" s="724"/>
      <c r="C16" s="724"/>
    </row>
    <row r="17" spans="1:3" ht="36.75">
      <c r="A17" s="726" t="s">
        <v>3209</v>
      </c>
      <c r="B17" s="724"/>
      <c r="C17" s="724"/>
    </row>
    <row r="18" spans="1:3" ht="20.25">
      <c r="A18" s="726" t="s">
        <v>3210</v>
      </c>
      <c r="B18" s="724"/>
      <c r="C18" s="724"/>
    </row>
    <row r="19" spans="1:3" ht="20.25">
      <c r="A19" s="726" t="s">
        <v>3211</v>
      </c>
      <c r="B19" s="724"/>
      <c r="C19" s="724"/>
    </row>
    <row r="20" spans="1:3" ht="20.25">
      <c r="A20" s="726" t="s">
        <v>3212</v>
      </c>
      <c r="B20" s="724"/>
      <c r="C20" s="724"/>
    </row>
    <row r="21" spans="1:3" ht="36.75">
      <c r="A21" s="726" t="s">
        <v>3213</v>
      </c>
      <c r="B21" s="724"/>
      <c r="C21" s="724"/>
    </row>
    <row r="22" spans="1:3" ht="20.25">
      <c r="A22" s="726" t="s">
        <v>3214</v>
      </c>
      <c r="B22" s="724"/>
      <c r="C22" s="724"/>
    </row>
    <row r="23" spans="1:3" ht="20.25">
      <c r="A23" s="726" t="s">
        <v>3215</v>
      </c>
      <c r="B23" s="724"/>
      <c r="C23" s="724"/>
    </row>
    <row r="24" spans="1:3" ht="40.5" customHeight="1">
      <c r="A24" s="726" t="s">
        <v>2313</v>
      </c>
      <c r="B24" s="724"/>
      <c r="C24" s="724"/>
    </row>
    <row r="25" spans="1:3" ht="36.75">
      <c r="A25" s="727" t="s">
        <v>3216</v>
      </c>
      <c r="B25" s="724"/>
      <c r="C25" s="724"/>
    </row>
    <row r="26" spans="1:3" ht="20.25">
      <c r="A26" s="726" t="s">
        <v>3217</v>
      </c>
      <c r="B26" s="724"/>
      <c r="C26" s="724"/>
    </row>
    <row r="27" spans="1:3" ht="20.25">
      <c r="A27" s="726" t="s">
        <v>3218</v>
      </c>
      <c r="B27" s="724"/>
      <c r="C27" s="724"/>
    </row>
    <row r="28" spans="1:3" ht="20.25">
      <c r="A28" s="726" t="s">
        <v>3219</v>
      </c>
      <c r="B28" s="724"/>
      <c r="C28" s="724"/>
    </row>
    <row r="29" spans="1:3" ht="20.25">
      <c r="A29" s="726" t="s">
        <v>3220</v>
      </c>
      <c r="B29" s="724"/>
      <c r="C29" s="724"/>
    </row>
    <row r="30" spans="1:3" ht="20.25">
      <c r="A30" s="726" t="s">
        <v>3221</v>
      </c>
      <c r="B30" s="724"/>
      <c r="C30" s="724"/>
    </row>
    <row r="31" spans="1:3" ht="20.25">
      <c r="A31" s="726" t="s">
        <v>3222</v>
      </c>
      <c r="B31" s="724"/>
      <c r="C31" s="724"/>
    </row>
    <row r="32" spans="1:3" ht="20.25">
      <c r="A32" s="726" t="s">
        <v>3223</v>
      </c>
      <c r="B32" s="724"/>
      <c r="C32" s="724"/>
    </row>
    <row r="33" spans="1:3" ht="20.25">
      <c r="A33" s="726" t="s">
        <v>3224</v>
      </c>
      <c r="B33" s="724"/>
      <c r="C33" s="724"/>
    </row>
    <row r="34" spans="1:3" ht="20.25">
      <c r="A34" s="726" t="s">
        <v>3225</v>
      </c>
      <c r="B34" s="724"/>
      <c r="C34" s="724"/>
    </row>
    <row r="35" spans="1:3" ht="20.25">
      <c r="A35" s="726" t="s">
        <v>3226</v>
      </c>
      <c r="B35" s="724"/>
      <c r="C35" s="724"/>
    </row>
    <row r="36" spans="1:3" ht="20.25">
      <c r="A36" s="726" t="s">
        <v>3227</v>
      </c>
      <c r="B36" s="724"/>
      <c r="C36" s="724"/>
    </row>
    <row r="37" spans="1:3" ht="20.25">
      <c r="A37" s="726" t="s">
        <v>3228</v>
      </c>
      <c r="B37" s="724"/>
      <c r="C37" s="724"/>
    </row>
    <row r="38" spans="1:3" ht="20.25">
      <c r="A38" s="726" t="s">
        <v>2314</v>
      </c>
      <c r="B38" s="724"/>
      <c r="C38" s="724"/>
    </row>
    <row r="39" spans="1:3" ht="20.25">
      <c r="A39" s="726" t="s">
        <v>2315</v>
      </c>
      <c r="B39" s="724"/>
      <c r="C39" s="724"/>
    </row>
    <row r="40" spans="1:3" ht="20.25">
      <c r="A40" s="726" t="s">
        <v>2316</v>
      </c>
      <c r="B40" s="724"/>
      <c r="C40" s="724"/>
    </row>
    <row r="41" spans="1:3" ht="21" thickBot="1">
      <c r="A41" s="728" t="s">
        <v>2317</v>
      </c>
      <c r="B41" s="724"/>
      <c r="C41" s="724"/>
    </row>
    <row r="42" ht="20.25">
      <c r="A42" s="99"/>
    </row>
    <row r="43" ht="20.25">
      <c r="A43" s="9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73"/>
  <sheetViews>
    <sheetView view="pageBreakPreview" zoomScale="90" zoomScaleSheetLayoutView="90" zoomScalePageLayoutView="0" workbookViewId="0" topLeftCell="A76">
      <selection activeCell="A13" sqref="A13:F13"/>
    </sheetView>
  </sheetViews>
  <sheetFormatPr defaultColWidth="9.140625" defaultRowHeight="12.75"/>
  <cols>
    <col min="1" max="1" width="6.57421875" style="536" customWidth="1"/>
    <col min="2" max="2" width="28.28125" style="536" customWidth="1"/>
    <col min="3" max="3" width="9.140625" style="536" customWidth="1"/>
    <col min="4" max="4" width="109.421875" style="537" customWidth="1"/>
    <col min="5" max="5" width="51.8515625" style="536" customWidth="1"/>
    <col min="6" max="6" width="18.57421875" style="536" customWidth="1"/>
    <col min="7" max="16384" width="9.140625" style="15" customWidth="1"/>
  </cols>
  <sheetData>
    <row r="1" ht="15.75">
      <c r="F1" s="536" t="s">
        <v>1679</v>
      </c>
    </row>
    <row r="4" spans="2:6" ht="51.75" customHeight="1">
      <c r="B4" s="1067" t="s">
        <v>1645</v>
      </c>
      <c r="C4" s="1067"/>
      <c r="D4" s="1067"/>
      <c r="E4" s="1067"/>
      <c r="F4" s="1067"/>
    </row>
    <row r="5" spans="1:4" ht="16.5" thickBot="1">
      <c r="A5" s="1071" t="str">
        <f>'СПИСОК МО ПРИЛ1'!A5</f>
        <v>Тарифы с 01.01.2019г. к Тарифному соглашению от 29.12.2018г.</v>
      </c>
      <c r="B5" s="1071"/>
      <c r="C5" s="1071"/>
      <c r="D5" s="1071"/>
    </row>
    <row r="6" spans="1:6" ht="88.5" customHeight="1" thickBot="1">
      <c r="A6" s="253" t="s">
        <v>340</v>
      </c>
      <c r="B6" s="254" t="s">
        <v>1646</v>
      </c>
      <c r="C6" s="162" t="s">
        <v>1647</v>
      </c>
      <c r="D6" s="254" t="s">
        <v>1648</v>
      </c>
      <c r="E6" s="254" t="s">
        <v>1649</v>
      </c>
      <c r="F6" s="613" t="s">
        <v>2422</v>
      </c>
    </row>
    <row r="7" spans="1:6" ht="18.75">
      <c r="A7" s="1073" t="s">
        <v>2423</v>
      </c>
      <c r="B7" s="1073"/>
      <c r="C7" s="1073"/>
      <c r="D7" s="1073"/>
      <c r="E7" s="1073"/>
      <c r="F7" s="1073"/>
    </row>
    <row r="8" spans="1:6" ht="63">
      <c r="A8" s="257">
        <v>1</v>
      </c>
      <c r="B8" s="668" t="s">
        <v>2425</v>
      </c>
      <c r="C8" s="691">
        <v>1</v>
      </c>
      <c r="D8" s="692" t="s">
        <v>2424</v>
      </c>
      <c r="E8" s="691" t="s">
        <v>3127</v>
      </c>
      <c r="F8" s="693">
        <v>162105</v>
      </c>
    </row>
    <row r="9" spans="1:6" ht="51" customHeight="1">
      <c r="A9" s="257">
        <v>2</v>
      </c>
      <c r="B9" s="700" t="s">
        <v>3128</v>
      </c>
      <c r="C9" s="691">
        <v>1</v>
      </c>
      <c r="D9" s="692" t="s">
        <v>3129</v>
      </c>
      <c r="E9" s="691" t="s">
        <v>3130</v>
      </c>
      <c r="F9" s="693">
        <v>162105</v>
      </c>
    </row>
    <row r="10" spans="1:6" ht="63">
      <c r="A10" s="257">
        <v>3</v>
      </c>
      <c r="B10" s="668" t="s">
        <v>2425</v>
      </c>
      <c r="C10" s="691">
        <v>1</v>
      </c>
      <c r="D10" s="692" t="s">
        <v>3131</v>
      </c>
      <c r="E10" s="691" t="s">
        <v>3132</v>
      </c>
      <c r="F10" s="693">
        <v>162105</v>
      </c>
    </row>
    <row r="11" spans="1:6" ht="63">
      <c r="A11" s="257">
        <v>4</v>
      </c>
      <c r="B11" s="668" t="s">
        <v>2425</v>
      </c>
      <c r="C11" s="691">
        <v>1</v>
      </c>
      <c r="D11" s="692" t="s">
        <v>3133</v>
      </c>
      <c r="E11" s="691" t="s">
        <v>3134</v>
      </c>
      <c r="F11" s="693">
        <v>162105</v>
      </c>
    </row>
    <row r="12" spans="1:6" ht="63">
      <c r="A12" s="257">
        <v>5</v>
      </c>
      <c r="B12" s="668" t="s">
        <v>2425</v>
      </c>
      <c r="C12" s="691">
        <v>1</v>
      </c>
      <c r="D12" s="692" t="s">
        <v>3135</v>
      </c>
      <c r="E12" s="691" t="s">
        <v>3127</v>
      </c>
      <c r="F12" s="693">
        <v>162105</v>
      </c>
    </row>
    <row r="13" spans="1:6" ht="18.75" customHeight="1">
      <c r="A13" s="1068" t="s">
        <v>239</v>
      </c>
      <c r="B13" s="1069"/>
      <c r="C13" s="1069"/>
      <c r="D13" s="1069"/>
      <c r="E13" s="1069"/>
      <c r="F13" s="1070"/>
    </row>
    <row r="14" spans="1:6" ht="63">
      <c r="A14" s="668"/>
      <c r="B14" s="668" t="s">
        <v>3136</v>
      </c>
      <c r="C14" s="691">
        <v>3</v>
      </c>
      <c r="D14" s="692" t="s">
        <v>3137</v>
      </c>
      <c r="E14" s="691" t="s">
        <v>3138</v>
      </c>
      <c r="F14" s="693">
        <v>123231</v>
      </c>
    </row>
    <row r="15" spans="1:6" ht="47.25">
      <c r="A15" s="668"/>
      <c r="B15" s="668" t="s">
        <v>3139</v>
      </c>
      <c r="C15" s="691">
        <v>4</v>
      </c>
      <c r="D15" s="692" t="s">
        <v>3140</v>
      </c>
      <c r="E15" s="691" t="s">
        <v>3141</v>
      </c>
      <c r="F15" s="693">
        <v>186119</v>
      </c>
    </row>
    <row r="16" spans="1:6" ht="18.75" customHeight="1">
      <c r="A16" s="1068" t="s">
        <v>295</v>
      </c>
      <c r="B16" s="1069"/>
      <c r="C16" s="1069"/>
      <c r="D16" s="1069"/>
      <c r="E16" s="1069"/>
      <c r="F16" s="1070"/>
    </row>
    <row r="17" spans="1:6" ht="63">
      <c r="A17" s="668"/>
      <c r="B17" s="668" t="s">
        <v>3142</v>
      </c>
      <c r="C17" s="691">
        <v>5</v>
      </c>
      <c r="D17" s="692" t="s">
        <v>3143</v>
      </c>
      <c r="E17" s="691" t="s">
        <v>3144</v>
      </c>
      <c r="F17" s="693">
        <v>129966</v>
      </c>
    </row>
    <row r="18" spans="1:6" ht="18.75">
      <c r="A18" s="1068" t="s">
        <v>304</v>
      </c>
      <c r="B18" s="1069"/>
      <c r="C18" s="1069"/>
      <c r="D18" s="1069"/>
      <c r="E18" s="1069"/>
      <c r="F18" s="1070"/>
    </row>
    <row r="19" spans="1:6" ht="99.75" customHeight="1">
      <c r="A19" s="694">
        <v>2</v>
      </c>
      <c r="B19" s="695" t="s">
        <v>2343</v>
      </c>
      <c r="C19" s="695">
        <v>12</v>
      </c>
      <c r="D19" s="696" t="s">
        <v>1650</v>
      </c>
      <c r="E19" s="695" t="s">
        <v>2407</v>
      </c>
      <c r="F19" s="697">
        <v>157300</v>
      </c>
    </row>
    <row r="20" spans="1:6" ht="30" customHeight="1">
      <c r="A20" s="694">
        <v>3</v>
      </c>
      <c r="B20" s="695" t="s">
        <v>2405</v>
      </c>
      <c r="C20" s="695">
        <v>12</v>
      </c>
      <c r="D20" s="696" t="s">
        <v>1650</v>
      </c>
      <c r="E20" s="695" t="s">
        <v>2406</v>
      </c>
      <c r="F20" s="697">
        <v>157300</v>
      </c>
    </row>
    <row r="21" spans="1:6" ht="47.25">
      <c r="A21" s="694">
        <v>4</v>
      </c>
      <c r="B21" s="695" t="s">
        <v>2410</v>
      </c>
      <c r="C21" s="695">
        <v>12</v>
      </c>
      <c r="D21" s="31" t="s">
        <v>2331</v>
      </c>
      <c r="E21" s="695" t="s">
        <v>2332</v>
      </c>
      <c r="F21" s="697">
        <v>157300</v>
      </c>
    </row>
    <row r="22" spans="1:6" ht="47.25">
      <c r="A22" s="694">
        <v>5</v>
      </c>
      <c r="B22" s="695" t="s">
        <v>2344</v>
      </c>
      <c r="C22" s="695">
        <v>12</v>
      </c>
      <c r="D22" s="696" t="s">
        <v>1651</v>
      </c>
      <c r="E22" s="695" t="s">
        <v>1652</v>
      </c>
      <c r="F22" s="697">
        <v>157300</v>
      </c>
    </row>
    <row r="23" spans="1:6" ht="31.5">
      <c r="A23" s="694">
        <v>6</v>
      </c>
      <c r="B23" s="695" t="s">
        <v>2345</v>
      </c>
      <c r="C23" s="695">
        <v>12</v>
      </c>
      <c r="D23" s="31" t="s">
        <v>1653</v>
      </c>
      <c r="E23" s="695" t="s">
        <v>1829</v>
      </c>
      <c r="F23" s="697">
        <v>157300</v>
      </c>
    </row>
    <row r="24" spans="1:6" ht="15.75">
      <c r="A24" s="694">
        <v>7</v>
      </c>
      <c r="B24" s="695" t="s">
        <v>2346</v>
      </c>
      <c r="C24" s="695">
        <v>12</v>
      </c>
      <c r="D24" s="696" t="s">
        <v>1654</v>
      </c>
      <c r="E24" s="695" t="s">
        <v>3145</v>
      </c>
      <c r="F24" s="697">
        <v>157300</v>
      </c>
    </row>
    <row r="25" spans="1:6" ht="47.25">
      <c r="A25" s="694">
        <v>8</v>
      </c>
      <c r="B25" s="695" t="s">
        <v>2347</v>
      </c>
      <c r="C25" s="695">
        <v>12</v>
      </c>
      <c r="D25" s="696" t="s">
        <v>1655</v>
      </c>
      <c r="E25" s="695" t="s">
        <v>1830</v>
      </c>
      <c r="F25" s="697">
        <v>157300</v>
      </c>
    </row>
    <row r="26" spans="1:6" ht="47.25">
      <c r="A26" s="694">
        <v>9</v>
      </c>
      <c r="B26" s="698" t="s">
        <v>2348</v>
      </c>
      <c r="C26" s="695">
        <v>14</v>
      </c>
      <c r="D26" s="31" t="s">
        <v>1831</v>
      </c>
      <c r="E26" s="668" t="s">
        <v>1713</v>
      </c>
      <c r="F26" s="697">
        <v>155229</v>
      </c>
    </row>
    <row r="27" spans="1:6" ht="47.25">
      <c r="A27" s="694">
        <v>10</v>
      </c>
      <c r="B27" s="698" t="s">
        <v>2349</v>
      </c>
      <c r="C27" s="695">
        <v>15</v>
      </c>
      <c r="D27" s="31" t="s">
        <v>1832</v>
      </c>
      <c r="E27" s="668" t="s">
        <v>1713</v>
      </c>
      <c r="F27" s="697">
        <v>223119</v>
      </c>
    </row>
    <row r="28" spans="1:6" ht="94.5">
      <c r="A28" s="694">
        <v>11</v>
      </c>
      <c r="B28" s="695" t="s">
        <v>2350</v>
      </c>
      <c r="C28" s="695">
        <v>16</v>
      </c>
      <c r="D28" s="31" t="s">
        <v>2333</v>
      </c>
      <c r="E28" s="691" t="s">
        <v>2334</v>
      </c>
      <c r="F28" s="697">
        <v>281752</v>
      </c>
    </row>
    <row r="29" spans="1:6" ht="18.75">
      <c r="A29" s="1068" t="s">
        <v>312</v>
      </c>
      <c r="B29" s="1069"/>
      <c r="C29" s="1069"/>
      <c r="D29" s="1069"/>
      <c r="E29" s="1069"/>
      <c r="F29" s="1070"/>
    </row>
    <row r="30" spans="1:6" ht="110.25">
      <c r="A30" s="257">
        <v>12</v>
      </c>
      <c r="B30" s="668" t="s">
        <v>2351</v>
      </c>
      <c r="C30" s="695">
        <v>20</v>
      </c>
      <c r="D30" s="31" t="s">
        <v>1833</v>
      </c>
      <c r="E30" s="691" t="s">
        <v>3146</v>
      </c>
      <c r="F30" s="699">
        <v>123304</v>
      </c>
    </row>
    <row r="31" spans="1:6" ht="71.25" customHeight="1">
      <c r="A31" s="1074">
        <v>13</v>
      </c>
      <c r="B31" s="1075" t="s">
        <v>2352</v>
      </c>
      <c r="C31" s="1076">
        <v>20</v>
      </c>
      <c r="D31" s="31" t="s">
        <v>1834</v>
      </c>
      <c r="E31" s="1077" t="s">
        <v>3147</v>
      </c>
      <c r="F31" s="1072">
        <v>123304</v>
      </c>
    </row>
    <row r="32" spans="1:6" ht="47.25">
      <c r="A32" s="1074"/>
      <c r="B32" s="1075"/>
      <c r="C32" s="1076"/>
      <c r="D32" s="31" t="s">
        <v>1835</v>
      </c>
      <c r="E32" s="1077"/>
      <c r="F32" s="1072"/>
    </row>
    <row r="33" spans="1:6" ht="15.75">
      <c r="A33" s="1074">
        <v>14</v>
      </c>
      <c r="B33" s="1075" t="s">
        <v>2353</v>
      </c>
      <c r="C33" s="1076">
        <v>20</v>
      </c>
      <c r="D33" s="31" t="s">
        <v>1720</v>
      </c>
      <c r="E33" s="1077" t="s">
        <v>1724</v>
      </c>
      <c r="F33" s="1072">
        <v>123304</v>
      </c>
    </row>
    <row r="34" spans="1:6" ht="15.75">
      <c r="A34" s="1074"/>
      <c r="B34" s="1075"/>
      <c r="C34" s="1076"/>
      <c r="D34" s="31" t="s">
        <v>1721</v>
      </c>
      <c r="E34" s="1077"/>
      <c r="F34" s="1072"/>
    </row>
    <row r="35" spans="1:6" ht="15.75">
      <c r="A35" s="1074"/>
      <c r="B35" s="1075"/>
      <c r="C35" s="1076"/>
      <c r="D35" s="31" t="s">
        <v>1722</v>
      </c>
      <c r="E35" s="1077"/>
      <c r="F35" s="1072"/>
    </row>
    <row r="36" spans="1:6" ht="15.75">
      <c r="A36" s="1074"/>
      <c r="B36" s="1075"/>
      <c r="C36" s="1076"/>
      <c r="D36" s="31" t="s">
        <v>1723</v>
      </c>
      <c r="E36" s="1077"/>
      <c r="F36" s="1072"/>
    </row>
    <row r="37" spans="1:6" ht="15.75" customHeight="1">
      <c r="A37" s="257">
        <v>15</v>
      </c>
      <c r="B37" s="668" t="s">
        <v>2354</v>
      </c>
      <c r="C37" s="695">
        <v>20</v>
      </c>
      <c r="D37" s="31" t="s">
        <v>1742</v>
      </c>
      <c r="E37" s="691" t="s">
        <v>1836</v>
      </c>
      <c r="F37" s="699">
        <v>123304</v>
      </c>
    </row>
    <row r="38" spans="1:6" ht="47.25" customHeight="1">
      <c r="A38" s="257">
        <v>16</v>
      </c>
      <c r="B38" s="668" t="s">
        <v>2355</v>
      </c>
      <c r="C38" s="695">
        <v>20</v>
      </c>
      <c r="D38" s="31" t="s">
        <v>1837</v>
      </c>
      <c r="E38" s="691" t="s">
        <v>2401</v>
      </c>
      <c r="F38" s="699">
        <v>123304</v>
      </c>
    </row>
    <row r="39" spans="1:6" ht="63">
      <c r="A39" s="257">
        <v>17</v>
      </c>
      <c r="B39" s="668" t="s">
        <v>2400</v>
      </c>
      <c r="C39" s="695">
        <v>20</v>
      </c>
      <c r="D39" s="31" t="s">
        <v>1837</v>
      </c>
      <c r="E39" s="691" t="s">
        <v>2399</v>
      </c>
      <c r="F39" s="699">
        <v>123304</v>
      </c>
    </row>
    <row r="40" spans="1:6" ht="63">
      <c r="A40" s="257">
        <v>18</v>
      </c>
      <c r="B40" s="668" t="s">
        <v>2356</v>
      </c>
      <c r="C40" s="695">
        <v>20</v>
      </c>
      <c r="D40" s="31" t="s">
        <v>1857</v>
      </c>
      <c r="E40" s="691" t="s">
        <v>1743</v>
      </c>
      <c r="F40" s="699">
        <v>123304</v>
      </c>
    </row>
    <row r="41" spans="1:6" ht="47.25">
      <c r="A41" s="257">
        <v>19</v>
      </c>
      <c r="B41" s="668" t="s">
        <v>2357</v>
      </c>
      <c r="C41" s="695">
        <v>20</v>
      </c>
      <c r="D41" s="31" t="s">
        <v>3148</v>
      </c>
      <c r="E41" s="691" t="s">
        <v>3149</v>
      </c>
      <c r="F41" s="699">
        <v>123304</v>
      </c>
    </row>
    <row r="42" spans="1:6" ht="31.5" customHeight="1">
      <c r="A42" s="257">
        <v>20</v>
      </c>
      <c r="B42" s="668" t="s">
        <v>2358</v>
      </c>
      <c r="C42" s="695">
        <v>20</v>
      </c>
      <c r="D42" s="31" t="s">
        <v>1744</v>
      </c>
      <c r="E42" s="691" t="s">
        <v>1745</v>
      </c>
      <c r="F42" s="699">
        <v>123304</v>
      </c>
    </row>
    <row r="43" spans="1:6" ht="47.25">
      <c r="A43" s="257">
        <v>21</v>
      </c>
      <c r="B43" s="668" t="s">
        <v>2359</v>
      </c>
      <c r="C43" s="695">
        <v>20</v>
      </c>
      <c r="D43" s="31" t="s">
        <v>1680</v>
      </c>
      <c r="E43" s="691" t="s">
        <v>1838</v>
      </c>
      <c r="F43" s="699">
        <v>123304</v>
      </c>
    </row>
    <row r="44" spans="1:6" ht="47.25">
      <c r="A44" s="257">
        <v>22</v>
      </c>
      <c r="B44" s="668" t="s">
        <v>2360</v>
      </c>
      <c r="C44" s="695">
        <v>21</v>
      </c>
      <c r="D44" s="31" t="s">
        <v>3150</v>
      </c>
      <c r="E44" s="691" t="s">
        <v>1871</v>
      </c>
      <c r="F44" s="699">
        <v>94182</v>
      </c>
    </row>
    <row r="45" spans="1:6" ht="94.5">
      <c r="A45" s="694">
        <v>23</v>
      </c>
      <c r="B45" s="695" t="s">
        <v>2361</v>
      </c>
      <c r="C45" s="695">
        <v>22</v>
      </c>
      <c r="D45" s="696" t="s">
        <v>1656</v>
      </c>
      <c r="E45" s="695" t="s">
        <v>1839</v>
      </c>
      <c r="F45" s="699">
        <v>129950</v>
      </c>
    </row>
    <row r="46" spans="1:6" ht="19.5" customHeight="1">
      <c r="A46" s="1068" t="s">
        <v>307</v>
      </c>
      <c r="B46" s="1069"/>
      <c r="C46" s="1069"/>
      <c r="D46" s="1069"/>
      <c r="E46" s="1069"/>
      <c r="F46" s="1070"/>
    </row>
    <row r="47" spans="1:6" ht="31.5">
      <c r="A47" s="694">
        <v>24</v>
      </c>
      <c r="B47" s="695" t="s">
        <v>2362</v>
      </c>
      <c r="C47" s="695">
        <v>25</v>
      </c>
      <c r="D47" s="696" t="s">
        <v>1657</v>
      </c>
      <c r="E47" s="695" t="s">
        <v>3151</v>
      </c>
      <c r="F47" s="693">
        <v>68947</v>
      </c>
    </row>
    <row r="48" spans="1:6" ht="78.75">
      <c r="A48" s="703">
        <v>25</v>
      </c>
      <c r="B48" s="691" t="s">
        <v>2363</v>
      </c>
      <c r="C48" s="691">
        <v>25</v>
      </c>
      <c r="D48" s="31" t="s">
        <v>1840</v>
      </c>
      <c r="E48" s="704" t="s">
        <v>3152</v>
      </c>
      <c r="F48" s="693">
        <v>68947</v>
      </c>
    </row>
    <row r="49" spans="1:6" ht="78.75">
      <c r="A49" s="703">
        <v>26</v>
      </c>
      <c r="B49" s="691" t="s">
        <v>2364</v>
      </c>
      <c r="C49" s="691">
        <v>25</v>
      </c>
      <c r="D49" s="31" t="s">
        <v>1658</v>
      </c>
      <c r="E49" s="691" t="s">
        <v>1841</v>
      </c>
      <c r="F49" s="693">
        <v>68947</v>
      </c>
    </row>
    <row r="50" spans="1:6" ht="94.5">
      <c r="A50" s="703">
        <v>27</v>
      </c>
      <c r="B50" s="691" t="s">
        <v>2365</v>
      </c>
      <c r="C50" s="691">
        <v>26</v>
      </c>
      <c r="D50" s="31" t="s">
        <v>1659</v>
      </c>
      <c r="E50" s="691" t="s">
        <v>1842</v>
      </c>
      <c r="F50" s="693">
        <v>84869</v>
      </c>
    </row>
    <row r="51" spans="1:6" ht="18.75" customHeight="1">
      <c r="A51" s="1068" t="s">
        <v>302</v>
      </c>
      <c r="B51" s="1069"/>
      <c r="C51" s="1069"/>
      <c r="D51" s="1069"/>
      <c r="E51" s="1069"/>
      <c r="F51" s="1070"/>
    </row>
    <row r="52" spans="1:6" ht="63">
      <c r="A52" s="668"/>
      <c r="B52" s="700" t="s">
        <v>3153</v>
      </c>
      <c r="C52" s="691">
        <v>30</v>
      </c>
      <c r="D52" s="692" t="s">
        <v>3154</v>
      </c>
      <c r="E52" s="691" t="s">
        <v>3155</v>
      </c>
      <c r="F52" s="693">
        <v>127299</v>
      </c>
    </row>
    <row r="53" spans="1:6" ht="24.75" customHeight="1">
      <c r="A53" s="1079" t="s">
        <v>146</v>
      </c>
      <c r="B53" s="1080"/>
      <c r="C53" s="1080"/>
      <c r="D53" s="1080"/>
      <c r="E53" s="1080"/>
      <c r="F53" s="1081"/>
    </row>
    <row r="54" spans="1:6" ht="31.5">
      <c r="A54" s="1085">
        <v>28</v>
      </c>
      <c r="B54" s="691"/>
      <c r="C54" s="691"/>
      <c r="D54" s="31" t="s">
        <v>1884</v>
      </c>
      <c r="E54" s="1077" t="s">
        <v>1843</v>
      </c>
      <c r="F54" s="705"/>
    </row>
    <row r="55" spans="1:6" ht="15.75">
      <c r="A55" s="1085"/>
      <c r="B55" s="691" t="s">
        <v>2366</v>
      </c>
      <c r="C55" s="691">
        <v>31</v>
      </c>
      <c r="D55" s="31" t="s">
        <v>1938</v>
      </c>
      <c r="E55" s="1077"/>
      <c r="F55" s="693">
        <v>167782</v>
      </c>
    </row>
    <row r="56" spans="1:6" ht="15.75">
      <c r="A56" s="1085"/>
      <c r="B56" s="691" t="s">
        <v>2367</v>
      </c>
      <c r="C56" s="691">
        <v>32</v>
      </c>
      <c r="D56" s="31" t="s">
        <v>1939</v>
      </c>
      <c r="E56" s="1077"/>
      <c r="F56" s="693">
        <v>230700</v>
      </c>
    </row>
    <row r="57" spans="1:6" ht="15.75">
      <c r="A57" s="1085"/>
      <c r="B57" s="691" t="s">
        <v>2368</v>
      </c>
      <c r="C57" s="691">
        <v>33</v>
      </c>
      <c r="D57" s="31" t="s">
        <v>1940</v>
      </c>
      <c r="E57" s="1077"/>
      <c r="F57" s="693">
        <v>293619</v>
      </c>
    </row>
    <row r="58" spans="1:6" ht="29.25" customHeight="1">
      <c r="A58" s="1085">
        <v>29</v>
      </c>
      <c r="B58" s="691"/>
      <c r="C58" s="691"/>
      <c r="D58" s="31" t="s">
        <v>1885</v>
      </c>
      <c r="E58" s="1077" t="s">
        <v>1844</v>
      </c>
      <c r="F58" s="705"/>
    </row>
    <row r="59" spans="1:6" ht="15.75">
      <c r="A59" s="1085"/>
      <c r="B59" s="691" t="s">
        <v>2369</v>
      </c>
      <c r="C59" s="691">
        <v>34</v>
      </c>
      <c r="D59" s="31" t="s">
        <v>1938</v>
      </c>
      <c r="E59" s="1077"/>
      <c r="F59" s="693">
        <v>149816</v>
      </c>
    </row>
    <row r="60" spans="1:6" ht="15.75">
      <c r="A60" s="1085"/>
      <c r="B60" s="691" t="s">
        <v>2370</v>
      </c>
      <c r="C60" s="691">
        <v>35</v>
      </c>
      <c r="D60" s="31" t="s">
        <v>1939</v>
      </c>
      <c r="E60" s="1077"/>
      <c r="F60" s="693">
        <v>205997</v>
      </c>
    </row>
    <row r="61" spans="1:6" ht="15.75">
      <c r="A61" s="1085"/>
      <c r="B61" s="691" t="s">
        <v>2371</v>
      </c>
      <c r="C61" s="691">
        <v>36</v>
      </c>
      <c r="D61" s="31" t="s">
        <v>1940</v>
      </c>
      <c r="E61" s="1077"/>
      <c r="F61" s="693">
        <v>262178</v>
      </c>
    </row>
    <row r="62" spans="1:6" ht="29.25" customHeight="1">
      <c r="A62" s="703"/>
      <c r="B62" s="691" t="s">
        <v>2372</v>
      </c>
      <c r="C62" s="691">
        <v>37</v>
      </c>
      <c r="D62" s="31" t="s">
        <v>3156</v>
      </c>
      <c r="E62" s="691" t="s">
        <v>3157</v>
      </c>
      <c r="F62" s="693">
        <v>241421</v>
      </c>
    </row>
    <row r="63" spans="1:6" ht="63">
      <c r="A63" s="703"/>
      <c r="B63" s="691" t="s">
        <v>3158</v>
      </c>
      <c r="C63" s="691">
        <v>38</v>
      </c>
      <c r="D63" s="31" t="s">
        <v>3159</v>
      </c>
      <c r="E63" s="691" t="s">
        <v>3160</v>
      </c>
      <c r="F63" s="693">
        <v>136058</v>
      </c>
    </row>
    <row r="64" spans="1:6" ht="31.5">
      <c r="A64" s="703">
        <v>30</v>
      </c>
      <c r="B64" s="691" t="s">
        <v>2373</v>
      </c>
      <c r="C64" s="691">
        <v>39</v>
      </c>
      <c r="D64" s="31" t="s">
        <v>3161</v>
      </c>
      <c r="E64" s="691" t="s">
        <v>1660</v>
      </c>
      <c r="F64" s="693">
        <v>254503</v>
      </c>
    </row>
    <row r="65" spans="1:6" ht="31.5">
      <c r="A65" s="703">
        <v>31</v>
      </c>
      <c r="B65" s="691" t="s">
        <v>3162</v>
      </c>
      <c r="C65" s="691">
        <v>40</v>
      </c>
      <c r="D65" s="31" t="s">
        <v>3163</v>
      </c>
      <c r="E65" s="691" t="s">
        <v>1660</v>
      </c>
      <c r="F65" s="693">
        <v>226346</v>
      </c>
    </row>
    <row r="66" spans="1:6" ht="31.5">
      <c r="A66" s="703">
        <v>32</v>
      </c>
      <c r="B66" s="702" t="s">
        <v>3164</v>
      </c>
      <c r="C66" s="691">
        <v>41</v>
      </c>
      <c r="D66" s="31" t="s">
        <v>3165</v>
      </c>
      <c r="E66" s="691" t="s">
        <v>3166</v>
      </c>
      <c r="F66" s="693">
        <v>336507</v>
      </c>
    </row>
    <row r="67" spans="1:6" ht="18.75">
      <c r="A67" s="1068" t="s">
        <v>1661</v>
      </c>
      <c r="B67" s="1069"/>
      <c r="C67" s="1069"/>
      <c r="D67" s="1069"/>
      <c r="E67" s="1069"/>
      <c r="F67" s="1070"/>
    </row>
    <row r="68" spans="1:6" ht="31.5">
      <c r="A68" s="694">
        <v>33</v>
      </c>
      <c r="B68" s="701" t="s">
        <v>3167</v>
      </c>
      <c r="C68" s="695">
        <v>44</v>
      </c>
      <c r="D68" s="31" t="s">
        <v>1662</v>
      </c>
      <c r="E68" s="691" t="s">
        <v>1663</v>
      </c>
      <c r="F68" s="697">
        <v>135345</v>
      </c>
    </row>
    <row r="69" spans="1:6" ht="78.75">
      <c r="A69" s="694">
        <v>34</v>
      </c>
      <c r="B69" s="701" t="s">
        <v>3168</v>
      </c>
      <c r="C69" s="695">
        <v>44</v>
      </c>
      <c r="D69" s="31" t="s">
        <v>1664</v>
      </c>
      <c r="E69" s="691" t="s">
        <v>3169</v>
      </c>
      <c r="F69" s="697">
        <v>135345</v>
      </c>
    </row>
    <row r="70" spans="1:6" ht="78.75">
      <c r="A70" s="694">
        <v>35</v>
      </c>
      <c r="B70" s="701" t="s">
        <v>3170</v>
      </c>
      <c r="C70" s="695">
        <v>44</v>
      </c>
      <c r="D70" s="31" t="s">
        <v>1665</v>
      </c>
      <c r="E70" s="691" t="s">
        <v>1845</v>
      </c>
      <c r="F70" s="697">
        <v>135345</v>
      </c>
    </row>
    <row r="71" spans="1:6" ht="63">
      <c r="A71" s="694">
        <v>36</v>
      </c>
      <c r="B71" s="701" t="s">
        <v>3171</v>
      </c>
      <c r="C71" s="695">
        <v>45</v>
      </c>
      <c r="D71" s="696" t="s">
        <v>2335</v>
      </c>
      <c r="E71" s="695" t="s">
        <v>1846</v>
      </c>
      <c r="F71" s="697">
        <v>201193</v>
      </c>
    </row>
    <row r="72" spans="1:6" ht="31.5" customHeight="1">
      <c r="A72" s="694">
        <v>37</v>
      </c>
      <c r="B72" s="701" t="s">
        <v>3172</v>
      </c>
      <c r="C72" s="695">
        <v>47</v>
      </c>
      <c r="D72" s="696" t="s">
        <v>1666</v>
      </c>
      <c r="E72" s="695" t="s">
        <v>1717</v>
      </c>
      <c r="F72" s="697">
        <v>141561</v>
      </c>
    </row>
    <row r="73" spans="1:6" ht="15.75">
      <c r="A73" s="694">
        <v>38</v>
      </c>
      <c r="B73" s="701" t="s">
        <v>3173</v>
      </c>
      <c r="C73" s="695">
        <v>47</v>
      </c>
      <c r="D73" s="696" t="s">
        <v>1666</v>
      </c>
      <c r="E73" s="695" t="s">
        <v>1718</v>
      </c>
      <c r="F73" s="697">
        <v>141561</v>
      </c>
    </row>
    <row r="74" spans="1:6" ht="18.75">
      <c r="A74" s="1068" t="s">
        <v>305</v>
      </c>
      <c r="B74" s="1069"/>
      <c r="C74" s="1069"/>
      <c r="D74" s="1069"/>
      <c r="E74" s="1069"/>
      <c r="F74" s="1070"/>
    </row>
    <row r="75" spans="1:6" ht="31.5">
      <c r="A75" s="695">
        <v>39</v>
      </c>
      <c r="B75" s="701" t="s">
        <v>3174</v>
      </c>
      <c r="C75" s="695">
        <v>50</v>
      </c>
      <c r="D75" s="696" t="s">
        <v>1667</v>
      </c>
      <c r="E75" s="695" t="s">
        <v>1847</v>
      </c>
      <c r="F75" s="697">
        <v>91694</v>
      </c>
    </row>
    <row r="76" spans="1:6" ht="47.25">
      <c r="A76" s="695"/>
      <c r="B76" s="701" t="s">
        <v>3175</v>
      </c>
      <c r="C76" s="695">
        <v>50</v>
      </c>
      <c r="D76" s="696" t="s">
        <v>3176</v>
      </c>
      <c r="E76" s="695" t="s">
        <v>3177</v>
      </c>
      <c r="F76" s="697">
        <v>91694</v>
      </c>
    </row>
    <row r="77" spans="1:6" ht="18.75" customHeight="1">
      <c r="A77" s="1068" t="s">
        <v>222</v>
      </c>
      <c r="B77" s="1069"/>
      <c r="C77" s="1069"/>
      <c r="D77" s="1069"/>
      <c r="E77" s="1069"/>
      <c r="F77" s="1070"/>
    </row>
    <row r="78" spans="1:6" ht="31.5">
      <c r="A78" s="694">
        <v>40</v>
      </c>
      <c r="B78" s="695" t="s">
        <v>3178</v>
      </c>
      <c r="C78" s="695">
        <v>52</v>
      </c>
      <c r="D78" s="696" t="s">
        <v>1668</v>
      </c>
      <c r="E78" s="695" t="s">
        <v>1669</v>
      </c>
      <c r="F78" s="697">
        <v>119167</v>
      </c>
    </row>
    <row r="79" spans="1:6" ht="47.25">
      <c r="A79" s="1078">
        <v>41</v>
      </c>
      <c r="B79" s="695" t="s">
        <v>3179</v>
      </c>
      <c r="C79" s="695">
        <v>52</v>
      </c>
      <c r="D79" s="696" t="s">
        <v>1685</v>
      </c>
      <c r="E79" s="695" t="s">
        <v>1670</v>
      </c>
      <c r="F79" s="697">
        <v>119167</v>
      </c>
    </row>
    <row r="80" spans="1:6" ht="47.25">
      <c r="A80" s="1078"/>
      <c r="B80" s="695" t="s">
        <v>3180</v>
      </c>
      <c r="C80" s="695">
        <v>52</v>
      </c>
      <c r="D80" s="696" t="s">
        <v>1686</v>
      </c>
      <c r="E80" s="695" t="s">
        <v>1671</v>
      </c>
      <c r="F80" s="697">
        <v>119167</v>
      </c>
    </row>
    <row r="81" spans="1:6" ht="18.75" customHeight="1">
      <c r="A81" s="1079" t="s">
        <v>285</v>
      </c>
      <c r="B81" s="1080"/>
      <c r="C81" s="1080"/>
      <c r="D81" s="1080"/>
      <c r="E81" s="1080"/>
      <c r="F81" s="1081"/>
    </row>
    <row r="82" spans="1:6" ht="78.75">
      <c r="A82" s="694">
        <v>42</v>
      </c>
      <c r="B82" s="695" t="s">
        <v>2374</v>
      </c>
      <c r="C82" s="695">
        <v>18</v>
      </c>
      <c r="D82" s="696" t="s">
        <v>1672</v>
      </c>
      <c r="E82" s="695" t="s">
        <v>1848</v>
      </c>
      <c r="F82" s="697">
        <v>242943</v>
      </c>
    </row>
    <row r="83" spans="1:6" ht="78.75">
      <c r="A83" s="694">
        <v>43</v>
      </c>
      <c r="B83" s="695" t="s">
        <v>2375</v>
      </c>
      <c r="C83" s="695">
        <v>19</v>
      </c>
      <c r="D83" s="31" t="s">
        <v>1673</v>
      </c>
      <c r="E83" s="668" t="s">
        <v>1674</v>
      </c>
      <c r="F83" s="697">
        <v>354925</v>
      </c>
    </row>
    <row r="84" spans="1:6" ht="18.75">
      <c r="A84" s="1082" t="s">
        <v>355</v>
      </c>
      <c r="B84" s="1083"/>
      <c r="C84" s="1083"/>
      <c r="D84" s="1083"/>
      <c r="E84" s="1083"/>
      <c r="F84" s="1084"/>
    </row>
    <row r="85" spans="1:6" ht="31.5">
      <c r="A85" s="706">
        <v>44</v>
      </c>
      <c r="B85" s="695" t="s">
        <v>2411</v>
      </c>
      <c r="C85" s="695">
        <v>23</v>
      </c>
      <c r="D85" s="696" t="s">
        <v>1675</v>
      </c>
      <c r="E85" s="695" t="s">
        <v>1849</v>
      </c>
      <c r="F85" s="707">
        <v>110160</v>
      </c>
    </row>
    <row r="86" spans="1:6" ht="31.5">
      <c r="A86" s="703">
        <v>45</v>
      </c>
      <c r="B86" s="695" t="s">
        <v>2376</v>
      </c>
      <c r="C86" s="695">
        <v>24</v>
      </c>
      <c r="D86" s="696" t="s">
        <v>1676</v>
      </c>
      <c r="E86" s="695" t="s">
        <v>1677</v>
      </c>
      <c r="F86" s="707">
        <v>65788</v>
      </c>
    </row>
    <row r="87" spans="1:6" ht="15.75">
      <c r="A87" s="703">
        <v>46</v>
      </c>
      <c r="B87" s="695" t="s">
        <v>2380</v>
      </c>
      <c r="C87" s="695">
        <v>24</v>
      </c>
      <c r="D87" s="696" t="s">
        <v>1678</v>
      </c>
      <c r="E87" s="695" t="s">
        <v>1850</v>
      </c>
      <c r="F87" s="707">
        <v>65788</v>
      </c>
    </row>
    <row r="88" spans="1:6" ht="15.75">
      <c r="A88" s="703">
        <v>47</v>
      </c>
      <c r="B88" s="695" t="s">
        <v>3181</v>
      </c>
      <c r="C88" s="695">
        <v>24</v>
      </c>
      <c r="D88" s="696" t="s">
        <v>1678</v>
      </c>
      <c r="E88" s="695" t="s">
        <v>3182</v>
      </c>
      <c r="F88" s="707">
        <v>65788</v>
      </c>
    </row>
    <row r="89" ht="15.75">
      <c r="F89" s="538"/>
    </row>
    <row r="90" ht="15.75">
      <c r="F90" s="538"/>
    </row>
    <row r="91" ht="15.75">
      <c r="F91" s="538"/>
    </row>
    <row r="92" ht="15.75">
      <c r="F92" s="538"/>
    </row>
    <row r="93" ht="15.75">
      <c r="F93" s="538"/>
    </row>
    <row r="94" ht="15.75">
      <c r="F94" s="538"/>
    </row>
    <row r="95" ht="15.75">
      <c r="F95" s="538"/>
    </row>
    <row r="96" ht="15.75">
      <c r="F96" s="538"/>
    </row>
    <row r="97" ht="15.75">
      <c r="F97" s="538"/>
    </row>
    <row r="98" ht="15.75">
      <c r="F98" s="538"/>
    </row>
    <row r="99" ht="15.75">
      <c r="F99" s="538"/>
    </row>
    <row r="100" ht="15.75">
      <c r="F100" s="538"/>
    </row>
    <row r="101" ht="15.75">
      <c r="F101" s="538"/>
    </row>
    <row r="102" ht="15.75">
      <c r="F102" s="538"/>
    </row>
    <row r="103" ht="15.75">
      <c r="F103" s="538"/>
    </row>
    <row r="104" ht="15.75">
      <c r="F104" s="538"/>
    </row>
    <row r="105" ht="15.75">
      <c r="F105" s="538"/>
    </row>
    <row r="106" ht="15.75">
      <c r="F106" s="538"/>
    </row>
    <row r="107" ht="15.75">
      <c r="F107" s="538"/>
    </row>
    <row r="108" ht="15.75">
      <c r="F108" s="538"/>
    </row>
    <row r="109" ht="15.75">
      <c r="F109" s="538"/>
    </row>
    <row r="110" ht="15.75">
      <c r="F110" s="538"/>
    </row>
    <row r="111" ht="15.75">
      <c r="F111" s="538"/>
    </row>
    <row r="112" ht="15.75">
      <c r="F112" s="538"/>
    </row>
    <row r="113" ht="15.75">
      <c r="F113" s="538"/>
    </row>
    <row r="114" ht="15.75">
      <c r="F114" s="538"/>
    </row>
    <row r="115" ht="15.75">
      <c r="F115" s="538"/>
    </row>
    <row r="116" ht="15.75">
      <c r="F116" s="538"/>
    </row>
    <row r="117" ht="15.75">
      <c r="F117" s="538"/>
    </row>
    <row r="118" ht="15.75">
      <c r="F118" s="538"/>
    </row>
    <row r="119" ht="15.75">
      <c r="F119" s="538"/>
    </row>
    <row r="120" ht="15.75">
      <c r="F120" s="538"/>
    </row>
    <row r="121" ht="15.75">
      <c r="F121" s="538"/>
    </row>
    <row r="122" ht="15.75">
      <c r="F122" s="538"/>
    </row>
    <row r="123" ht="15.75">
      <c r="F123" s="538"/>
    </row>
    <row r="124" ht="15.75">
      <c r="F124" s="538"/>
    </row>
    <row r="125" ht="15.75">
      <c r="F125" s="538"/>
    </row>
    <row r="126" ht="15.75">
      <c r="F126" s="538"/>
    </row>
    <row r="127" ht="15.75">
      <c r="F127" s="538"/>
    </row>
    <row r="128" ht="15.75">
      <c r="F128" s="538"/>
    </row>
    <row r="129" ht="15.75">
      <c r="F129" s="538"/>
    </row>
    <row r="130" ht="15.75">
      <c r="F130" s="538"/>
    </row>
    <row r="131" ht="15.75">
      <c r="F131" s="538"/>
    </row>
    <row r="132" ht="15.75">
      <c r="F132" s="538"/>
    </row>
    <row r="133" ht="15.75">
      <c r="F133" s="538"/>
    </row>
    <row r="134" ht="15.75">
      <c r="F134" s="538"/>
    </row>
    <row r="135" ht="15.75">
      <c r="F135" s="538"/>
    </row>
    <row r="136" ht="15.75">
      <c r="F136" s="538"/>
    </row>
    <row r="137" ht="15.75">
      <c r="F137" s="538"/>
    </row>
    <row r="138" ht="15.75">
      <c r="F138" s="538"/>
    </row>
    <row r="139" ht="15.75">
      <c r="F139" s="538"/>
    </row>
    <row r="140" ht="15.75">
      <c r="F140" s="538"/>
    </row>
    <row r="141" ht="15.75">
      <c r="F141" s="538"/>
    </row>
    <row r="142" ht="15.75">
      <c r="F142" s="538"/>
    </row>
    <row r="143" ht="15.75">
      <c r="F143" s="538"/>
    </row>
    <row r="144" ht="15.75">
      <c r="F144" s="538"/>
    </row>
    <row r="145" ht="15.75">
      <c r="F145" s="538"/>
    </row>
    <row r="146" ht="15.75">
      <c r="F146" s="538"/>
    </row>
    <row r="147" ht="15.75">
      <c r="F147" s="538"/>
    </row>
    <row r="148" ht="15.75">
      <c r="F148" s="538"/>
    </row>
    <row r="149" ht="15.75">
      <c r="F149" s="538"/>
    </row>
    <row r="150" ht="15.75">
      <c r="F150" s="538"/>
    </row>
    <row r="151" ht="15.75">
      <c r="F151" s="538"/>
    </row>
    <row r="152" ht="15.75">
      <c r="F152" s="538"/>
    </row>
    <row r="153" ht="15.75">
      <c r="F153" s="538"/>
    </row>
    <row r="154" ht="15.75">
      <c r="F154" s="538"/>
    </row>
    <row r="155" ht="15.75">
      <c r="F155" s="538"/>
    </row>
    <row r="156" ht="15.75">
      <c r="F156" s="538"/>
    </row>
    <row r="157" ht="15.75">
      <c r="F157" s="538"/>
    </row>
    <row r="158" ht="15.75">
      <c r="F158" s="538"/>
    </row>
    <row r="159" ht="15.75">
      <c r="F159" s="538"/>
    </row>
    <row r="160" ht="15.75">
      <c r="F160" s="538"/>
    </row>
    <row r="161" ht="15.75">
      <c r="F161" s="538"/>
    </row>
    <row r="162" ht="15.75">
      <c r="F162" s="538"/>
    </row>
    <row r="163" ht="15.75">
      <c r="F163" s="538"/>
    </row>
    <row r="164" ht="15.75">
      <c r="F164" s="538"/>
    </row>
    <row r="165" ht="15.75">
      <c r="F165" s="538"/>
    </row>
    <row r="166" ht="15.75">
      <c r="F166" s="538"/>
    </row>
    <row r="167" ht="15.75">
      <c r="F167" s="538"/>
    </row>
    <row r="168" ht="15.75">
      <c r="F168" s="538"/>
    </row>
    <row r="169" ht="15.75">
      <c r="F169" s="538"/>
    </row>
    <row r="170" ht="15.75">
      <c r="F170" s="538"/>
    </row>
    <row r="171" ht="15.75">
      <c r="F171" s="538"/>
    </row>
    <row r="172" ht="15.75">
      <c r="F172" s="538"/>
    </row>
    <row r="173" ht="15.75">
      <c r="F173" s="538"/>
    </row>
    <row r="174" ht="15.75">
      <c r="F174" s="538"/>
    </row>
    <row r="175" ht="15.75">
      <c r="F175" s="538"/>
    </row>
    <row r="176" ht="15.75">
      <c r="F176" s="538"/>
    </row>
    <row r="177" ht="15.75">
      <c r="F177" s="538"/>
    </row>
    <row r="178" ht="15.75">
      <c r="F178" s="538"/>
    </row>
    <row r="179" ht="15.75">
      <c r="F179" s="538"/>
    </row>
    <row r="180" ht="15.75">
      <c r="F180" s="538"/>
    </row>
    <row r="181" ht="15.75">
      <c r="F181" s="538"/>
    </row>
    <row r="182" ht="15.75">
      <c r="F182" s="538"/>
    </row>
    <row r="183" ht="15.75">
      <c r="F183" s="538"/>
    </row>
    <row r="184" ht="15.75">
      <c r="F184" s="538"/>
    </row>
    <row r="185" ht="15.75">
      <c r="F185" s="538"/>
    </row>
    <row r="186" ht="15.75">
      <c r="F186" s="538"/>
    </row>
    <row r="187" ht="15.75">
      <c r="F187" s="538"/>
    </row>
    <row r="188" ht="15.75">
      <c r="F188" s="538"/>
    </row>
    <row r="189" ht="15.75">
      <c r="F189" s="538"/>
    </row>
    <row r="190" ht="15.75">
      <c r="F190" s="538"/>
    </row>
    <row r="191" ht="15.75">
      <c r="F191" s="538"/>
    </row>
    <row r="192" ht="15.75">
      <c r="F192" s="538"/>
    </row>
    <row r="193" ht="15.75">
      <c r="F193" s="538"/>
    </row>
    <row r="194" ht="15.75">
      <c r="F194" s="538"/>
    </row>
    <row r="195" ht="15.75">
      <c r="F195" s="538"/>
    </row>
    <row r="196" ht="15.75">
      <c r="F196" s="538"/>
    </row>
    <row r="197" ht="15.75">
      <c r="F197" s="538"/>
    </row>
    <row r="198" ht="15.75">
      <c r="F198" s="538"/>
    </row>
    <row r="199" ht="15.75">
      <c r="F199" s="538"/>
    </row>
    <row r="200" ht="15.75">
      <c r="F200" s="538"/>
    </row>
    <row r="201" ht="15.75">
      <c r="F201" s="538"/>
    </row>
    <row r="202" ht="15.75">
      <c r="F202" s="538"/>
    </row>
    <row r="203" ht="15.75">
      <c r="F203" s="538"/>
    </row>
    <row r="204" ht="15.75">
      <c r="F204" s="538"/>
    </row>
    <row r="205" ht="15.75">
      <c r="F205" s="538"/>
    </row>
    <row r="206" ht="15.75">
      <c r="F206" s="538"/>
    </row>
    <row r="207" ht="15.75">
      <c r="F207" s="538"/>
    </row>
    <row r="208" ht="15.75">
      <c r="F208" s="538"/>
    </row>
    <row r="209" ht="15.75">
      <c r="F209" s="538"/>
    </row>
    <row r="210" ht="15.75">
      <c r="F210" s="538"/>
    </row>
    <row r="211" ht="15.75">
      <c r="F211" s="538"/>
    </row>
    <row r="212" ht="15.75">
      <c r="F212" s="538"/>
    </row>
    <row r="213" ht="15.75">
      <c r="F213" s="538"/>
    </row>
    <row r="214" ht="15.75">
      <c r="F214" s="538"/>
    </row>
    <row r="215" ht="15.75">
      <c r="F215" s="538"/>
    </row>
    <row r="216" ht="15.75">
      <c r="F216" s="538"/>
    </row>
    <row r="217" ht="15.75">
      <c r="F217" s="538"/>
    </row>
    <row r="218" ht="15.75">
      <c r="F218" s="538"/>
    </row>
    <row r="219" ht="15.75">
      <c r="F219" s="538"/>
    </row>
    <row r="220" ht="15.75">
      <c r="F220" s="538"/>
    </row>
    <row r="221" ht="15.75">
      <c r="F221" s="538"/>
    </row>
    <row r="222" ht="15.75">
      <c r="F222" s="538"/>
    </row>
    <row r="223" ht="15.75">
      <c r="F223" s="538"/>
    </row>
    <row r="224" ht="15.75">
      <c r="F224" s="538"/>
    </row>
    <row r="225" ht="15.75">
      <c r="F225" s="538"/>
    </row>
    <row r="226" ht="15.75">
      <c r="F226" s="538"/>
    </row>
    <row r="227" ht="15.75">
      <c r="F227" s="538"/>
    </row>
    <row r="228" ht="15.75">
      <c r="F228" s="538"/>
    </row>
    <row r="229" ht="15.75">
      <c r="F229" s="538"/>
    </row>
    <row r="230" ht="15.75">
      <c r="F230" s="538"/>
    </row>
    <row r="231" ht="15.75">
      <c r="F231" s="538"/>
    </row>
    <row r="232" ht="15.75">
      <c r="F232" s="538"/>
    </row>
    <row r="233" ht="15.75">
      <c r="F233" s="538"/>
    </row>
    <row r="234" ht="15.75">
      <c r="F234" s="538"/>
    </row>
    <row r="235" ht="15.75">
      <c r="F235" s="538"/>
    </row>
    <row r="236" ht="15.75">
      <c r="F236" s="538"/>
    </row>
    <row r="237" ht="15.75">
      <c r="F237" s="538"/>
    </row>
    <row r="238" ht="15.75">
      <c r="F238" s="538"/>
    </row>
    <row r="239" ht="15.75">
      <c r="F239" s="538"/>
    </row>
    <row r="240" ht="15.75">
      <c r="F240" s="538"/>
    </row>
    <row r="241" ht="15.75">
      <c r="F241" s="538"/>
    </row>
    <row r="242" ht="15.75">
      <c r="F242" s="538"/>
    </row>
    <row r="243" ht="15.75">
      <c r="F243" s="538"/>
    </row>
    <row r="244" ht="15.75">
      <c r="F244" s="538"/>
    </row>
    <row r="245" ht="15.75">
      <c r="F245" s="538"/>
    </row>
    <row r="246" ht="15.75">
      <c r="F246" s="538"/>
    </row>
    <row r="247" ht="15.75">
      <c r="F247" s="538"/>
    </row>
    <row r="248" ht="15.75">
      <c r="F248" s="538"/>
    </row>
    <row r="249" ht="15.75">
      <c r="F249" s="538"/>
    </row>
    <row r="250" ht="15.75">
      <c r="F250" s="538"/>
    </row>
    <row r="251" ht="15.75">
      <c r="F251" s="538"/>
    </row>
    <row r="252" ht="15.75">
      <c r="F252" s="538"/>
    </row>
    <row r="253" ht="15.75">
      <c r="F253" s="538"/>
    </row>
    <row r="254" ht="15.75">
      <c r="F254" s="538"/>
    </row>
    <row r="255" ht="15.75">
      <c r="F255" s="538"/>
    </row>
    <row r="256" ht="15.75">
      <c r="F256" s="538"/>
    </row>
    <row r="257" ht="15.75">
      <c r="F257" s="538"/>
    </row>
    <row r="258" ht="15.75">
      <c r="F258" s="538"/>
    </row>
    <row r="259" ht="15.75">
      <c r="F259" s="538"/>
    </row>
    <row r="260" ht="15.75">
      <c r="F260" s="538"/>
    </row>
    <row r="261" ht="15.75">
      <c r="F261" s="538"/>
    </row>
    <row r="262" ht="15.75">
      <c r="F262" s="538"/>
    </row>
    <row r="263" ht="15.75">
      <c r="F263" s="538"/>
    </row>
    <row r="264" ht="15.75">
      <c r="F264" s="538"/>
    </row>
    <row r="265" ht="15.75">
      <c r="F265" s="538"/>
    </row>
    <row r="266" ht="15.75">
      <c r="F266" s="538"/>
    </row>
    <row r="267" ht="15.75">
      <c r="F267" s="538"/>
    </row>
    <row r="268" ht="15.75">
      <c r="F268" s="538"/>
    </row>
    <row r="269" ht="15.75">
      <c r="F269" s="538"/>
    </row>
    <row r="270" ht="15.75">
      <c r="F270" s="538"/>
    </row>
    <row r="271" ht="15.75">
      <c r="F271" s="538"/>
    </row>
    <row r="272" ht="15.75">
      <c r="F272" s="538"/>
    </row>
    <row r="273" ht="15.75">
      <c r="F273" s="538"/>
    </row>
  </sheetData>
  <sheetProtection/>
  <mergeCells count="30">
    <mergeCell ref="A84:F84"/>
    <mergeCell ref="A51:F51"/>
    <mergeCell ref="A53:F53"/>
    <mergeCell ref="A54:A57"/>
    <mergeCell ref="E54:E57"/>
    <mergeCell ref="A58:A61"/>
    <mergeCell ref="F33:F36"/>
    <mergeCell ref="A46:F46"/>
    <mergeCell ref="A67:F67"/>
    <mergeCell ref="A77:F77"/>
    <mergeCell ref="A79:A80"/>
    <mergeCell ref="A81:F81"/>
    <mergeCell ref="B31:B32"/>
    <mergeCell ref="C31:C32"/>
    <mergeCell ref="E31:E32"/>
    <mergeCell ref="E58:E61"/>
    <mergeCell ref="A33:A36"/>
    <mergeCell ref="B33:B36"/>
    <mergeCell ref="C33:C36"/>
    <mergeCell ref="E33:E36"/>
    <mergeCell ref="B4:F4"/>
    <mergeCell ref="A74:F74"/>
    <mergeCell ref="A5:D5"/>
    <mergeCell ref="F31:F32"/>
    <mergeCell ref="A7:F7"/>
    <mergeCell ref="A13:F13"/>
    <mergeCell ref="A16:F16"/>
    <mergeCell ref="A18:F18"/>
    <mergeCell ref="A29:F29"/>
    <mergeCell ref="A31:A32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4" r:id="rId1"/>
  <rowBreaks count="5" manualBreakCount="5">
    <brk id="17" max="5" man="1"/>
    <brk id="28" max="5" man="1"/>
    <brk id="41" max="5" man="1"/>
    <brk id="52" max="5" man="1"/>
    <brk id="73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6"/>
  <sheetViews>
    <sheetView view="pageBreakPreview" zoomScale="80" zoomScaleNormal="70" zoomScaleSheetLayoutView="80" zoomScalePageLayoutView="0" workbookViewId="0" topLeftCell="B1">
      <selection activeCell="D30" sqref="D30"/>
    </sheetView>
  </sheetViews>
  <sheetFormatPr defaultColWidth="9.140625" defaultRowHeight="12.75"/>
  <cols>
    <col min="1" max="1" width="28.8515625" style="15" customWidth="1"/>
    <col min="2" max="2" width="74.8515625" style="15" bestFit="1" customWidth="1"/>
    <col min="3" max="3" width="24.7109375" style="0" customWidth="1"/>
    <col min="4" max="4" width="22.421875" style="0" customWidth="1"/>
    <col min="5" max="5" width="17.140625" style="0" customWidth="1"/>
    <col min="6" max="6" width="23.00390625" style="0" customWidth="1"/>
    <col min="7" max="7" width="18.8515625" style="0" customWidth="1"/>
    <col min="8" max="8" width="18.00390625" style="0" customWidth="1"/>
    <col min="9" max="9" width="20.00390625" style="0" customWidth="1"/>
    <col min="10" max="19" width="9.140625" style="0" customWidth="1"/>
  </cols>
  <sheetData>
    <row r="1" ht="15.75">
      <c r="I1" t="s">
        <v>1855</v>
      </c>
    </row>
    <row r="2" ht="15.75">
      <c r="B2" s="729"/>
    </row>
    <row r="3" spans="1:9" ht="15.75" customHeight="1">
      <c r="A3" s="944" t="s">
        <v>1735</v>
      </c>
      <c r="B3" s="944"/>
      <c r="C3" s="944"/>
      <c r="D3" s="944"/>
      <c r="E3" s="944"/>
      <c r="F3" s="944"/>
      <c r="G3" s="944"/>
      <c r="H3" s="944"/>
      <c r="I3" s="944"/>
    </row>
    <row r="4" spans="1:9" ht="27.75" customHeight="1">
      <c r="A4" s="944"/>
      <c r="B4" s="944"/>
      <c r="C4" s="944"/>
      <c r="D4" s="944"/>
      <c r="E4" s="944"/>
      <c r="F4" s="944"/>
      <c r="G4" s="944"/>
      <c r="H4" s="944"/>
      <c r="I4" s="944"/>
    </row>
    <row r="5" ht="15.75">
      <c r="B5" s="42"/>
    </row>
    <row r="6" spans="1:2" ht="16.5" thickBot="1">
      <c r="A6" s="1" t="str">
        <f>'Прил 23 Перечень ВМП'!A5</f>
        <v>Тарифы с 01.01.2019г. к Тарифному соглашению от 29.12.2018г.</v>
      </c>
      <c r="B6" s="43"/>
    </row>
    <row r="7" spans="1:9" ht="45.75" customHeight="1">
      <c r="A7" s="861" t="s">
        <v>340</v>
      </c>
      <c r="B7" s="861" t="s">
        <v>357</v>
      </c>
      <c r="C7" s="953" t="s">
        <v>1739</v>
      </c>
      <c r="D7" s="953" t="s">
        <v>1726</v>
      </c>
      <c r="E7" s="953" t="s">
        <v>1727</v>
      </c>
      <c r="F7" s="953" t="s">
        <v>1728</v>
      </c>
      <c r="G7" s="953" t="s">
        <v>1730</v>
      </c>
      <c r="H7" s="953" t="s">
        <v>1731</v>
      </c>
      <c r="I7" s="953" t="s">
        <v>1729</v>
      </c>
    </row>
    <row r="8" spans="1:9" ht="32.25" customHeight="1">
      <c r="A8" s="862"/>
      <c r="B8" s="862"/>
      <c r="C8" s="954"/>
      <c r="D8" s="954"/>
      <c r="E8" s="954"/>
      <c r="F8" s="954"/>
      <c r="G8" s="954"/>
      <c r="H8" s="954"/>
      <c r="I8" s="954"/>
    </row>
    <row r="9" spans="1:9" ht="69" customHeight="1" thickBot="1">
      <c r="A9" s="943"/>
      <c r="B9" s="943"/>
      <c r="C9" s="955"/>
      <c r="D9" s="955"/>
      <c r="E9" s="955"/>
      <c r="F9" s="955"/>
      <c r="G9" s="955"/>
      <c r="H9" s="955"/>
      <c r="I9" s="955"/>
    </row>
    <row r="10" spans="1:9" s="68" customFormat="1" ht="16.5" thickBot="1">
      <c r="A10" s="730">
        <v>1</v>
      </c>
      <c r="B10" s="730">
        <v>2</v>
      </c>
      <c r="C10" s="398">
        <v>3</v>
      </c>
      <c r="D10" s="398">
        <v>4</v>
      </c>
      <c r="E10" s="398">
        <v>5</v>
      </c>
      <c r="F10" s="398">
        <v>6</v>
      </c>
      <c r="G10" s="398">
        <v>7</v>
      </c>
      <c r="H10" s="398">
        <v>8</v>
      </c>
      <c r="I10" s="398">
        <v>9</v>
      </c>
    </row>
    <row r="11" spans="1:9" ht="63.75" customHeight="1">
      <c r="A11" s="950" t="s">
        <v>2396</v>
      </c>
      <c r="B11" s="63" t="s">
        <v>1128</v>
      </c>
      <c r="C11" s="438">
        <v>50.4</v>
      </c>
      <c r="D11" s="400">
        <v>0.87</v>
      </c>
      <c r="E11" s="399">
        <v>0.9793999999999999</v>
      </c>
      <c r="F11" s="401">
        <v>1</v>
      </c>
      <c r="G11" s="399">
        <v>1</v>
      </c>
      <c r="H11" s="399">
        <v>0.85</v>
      </c>
      <c r="I11" s="402">
        <v>1.05</v>
      </c>
    </row>
    <row r="12" spans="1:9" ht="18.75">
      <c r="A12" s="951"/>
      <c r="B12" s="66" t="s">
        <v>1132</v>
      </c>
      <c r="C12" s="439">
        <v>50.4</v>
      </c>
      <c r="D12" s="278">
        <v>0.87</v>
      </c>
      <c r="E12" s="163">
        <v>0.8798</v>
      </c>
      <c r="F12" s="374">
        <v>1</v>
      </c>
      <c r="G12" s="163">
        <v>1</v>
      </c>
      <c r="H12" s="163">
        <v>0.9</v>
      </c>
      <c r="I12" s="167">
        <v>1.1025</v>
      </c>
    </row>
    <row r="13" spans="1:9" ht="18.75">
      <c r="A13" s="951"/>
      <c r="B13" s="66" t="s">
        <v>451</v>
      </c>
      <c r="C13" s="439">
        <v>50.4</v>
      </c>
      <c r="D13" s="278">
        <v>0.87</v>
      </c>
      <c r="E13" s="163">
        <v>0.83</v>
      </c>
      <c r="F13" s="374">
        <v>1</v>
      </c>
      <c r="G13" s="163">
        <v>1</v>
      </c>
      <c r="H13" s="163">
        <v>0.95</v>
      </c>
      <c r="I13" s="167">
        <v>1.1025</v>
      </c>
    </row>
    <row r="14" spans="1:9" ht="18.75">
      <c r="A14" s="951"/>
      <c r="B14" s="66" t="s">
        <v>453</v>
      </c>
      <c r="C14" s="439">
        <v>50.4</v>
      </c>
      <c r="D14" s="278">
        <v>0.87</v>
      </c>
      <c r="E14" s="163">
        <v>0.83</v>
      </c>
      <c r="F14" s="374">
        <v>1</v>
      </c>
      <c r="G14" s="163">
        <v>1</v>
      </c>
      <c r="H14" s="163">
        <v>0.95</v>
      </c>
      <c r="I14" s="437">
        <v>1.1025</v>
      </c>
    </row>
    <row r="15" spans="1:9" ht="18.75">
      <c r="A15" s="951"/>
      <c r="B15" s="66" t="s">
        <v>459</v>
      </c>
      <c r="C15" s="439">
        <v>50.4</v>
      </c>
      <c r="D15" s="278">
        <v>0.87</v>
      </c>
      <c r="E15" s="163">
        <v>0.83</v>
      </c>
      <c r="F15" s="374">
        <v>1</v>
      </c>
      <c r="G15" s="163">
        <v>1</v>
      </c>
      <c r="H15" s="163">
        <v>0.95</v>
      </c>
      <c r="I15" s="437">
        <v>1.1025</v>
      </c>
    </row>
    <row r="16" spans="1:9" ht="18.75" customHeight="1">
      <c r="A16" s="951"/>
      <c r="B16" s="66" t="s">
        <v>1133</v>
      </c>
      <c r="C16" s="439">
        <v>50.4</v>
      </c>
      <c r="D16" s="278">
        <v>0.87</v>
      </c>
      <c r="E16" s="163">
        <v>0.83</v>
      </c>
      <c r="F16" s="374">
        <v>1</v>
      </c>
      <c r="G16" s="163">
        <v>1</v>
      </c>
      <c r="H16" s="163">
        <v>0.95</v>
      </c>
      <c r="I16" s="437">
        <v>1.1025</v>
      </c>
    </row>
    <row r="17" spans="1:9" ht="18.75" customHeight="1">
      <c r="A17" s="951"/>
      <c r="B17" s="66" t="s">
        <v>452</v>
      </c>
      <c r="C17" s="439">
        <v>50.4</v>
      </c>
      <c r="D17" s="278">
        <v>0.87</v>
      </c>
      <c r="E17" s="163">
        <v>0.8714999999999999</v>
      </c>
      <c r="F17" s="374">
        <v>1</v>
      </c>
      <c r="G17" s="163">
        <v>1</v>
      </c>
      <c r="H17" s="163">
        <v>0.95</v>
      </c>
      <c r="I17" s="437">
        <v>1.05</v>
      </c>
    </row>
    <row r="18" spans="1:9" ht="18.75">
      <c r="A18" s="951"/>
      <c r="B18" s="66" t="s">
        <v>1134</v>
      </c>
      <c r="C18" s="439">
        <v>50.4</v>
      </c>
      <c r="D18" s="278">
        <v>0.87</v>
      </c>
      <c r="E18" s="163">
        <v>0.83</v>
      </c>
      <c r="F18" s="374">
        <v>1</v>
      </c>
      <c r="G18" s="163">
        <v>1</v>
      </c>
      <c r="H18" s="163">
        <v>0.95</v>
      </c>
      <c r="I18" s="437">
        <v>1.1025</v>
      </c>
    </row>
    <row r="19" spans="1:9" ht="18.75" customHeight="1">
      <c r="A19" s="951"/>
      <c r="B19" s="66" t="s">
        <v>1755</v>
      </c>
      <c r="C19" s="439">
        <v>50.4</v>
      </c>
      <c r="D19" s="278">
        <v>0.87</v>
      </c>
      <c r="E19" s="163">
        <v>0.8798</v>
      </c>
      <c r="F19" s="374">
        <v>1</v>
      </c>
      <c r="G19" s="163">
        <v>1</v>
      </c>
      <c r="H19" s="163">
        <v>0.9</v>
      </c>
      <c r="I19" s="167">
        <v>1.1025</v>
      </c>
    </row>
    <row r="20" spans="1:9" ht="18.75" customHeight="1">
      <c r="A20" s="951"/>
      <c r="B20" s="66" t="s">
        <v>1136</v>
      </c>
      <c r="C20" s="439">
        <v>50.4</v>
      </c>
      <c r="D20" s="278">
        <v>0.87</v>
      </c>
      <c r="E20" s="163">
        <v>0.83</v>
      </c>
      <c r="F20" s="374">
        <v>1</v>
      </c>
      <c r="G20" s="163">
        <v>1</v>
      </c>
      <c r="H20" s="163">
        <v>0.95</v>
      </c>
      <c r="I20" s="167">
        <v>1.1025</v>
      </c>
    </row>
    <row r="21" spans="1:9" ht="18.75" customHeight="1">
      <c r="A21" s="951"/>
      <c r="B21" s="66" t="s">
        <v>457</v>
      </c>
      <c r="C21" s="439">
        <v>50.4</v>
      </c>
      <c r="D21" s="278">
        <v>0.87</v>
      </c>
      <c r="E21" s="163">
        <v>0.7885</v>
      </c>
      <c r="F21" s="374">
        <v>1</v>
      </c>
      <c r="G21" s="163">
        <v>1</v>
      </c>
      <c r="H21" s="163">
        <v>1</v>
      </c>
      <c r="I21" s="167">
        <v>1.1025</v>
      </c>
    </row>
    <row r="22" spans="1:9" ht="19.5" thickBot="1">
      <c r="A22" s="952"/>
      <c r="B22" s="745" t="s">
        <v>454</v>
      </c>
      <c r="C22" s="747">
        <v>50.4</v>
      </c>
      <c r="D22" s="748">
        <v>0.87</v>
      </c>
      <c r="E22" s="746">
        <v>0.83</v>
      </c>
      <c r="F22" s="749">
        <v>1</v>
      </c>
      <c r="G22" s="746">
        <v>1</v>
      </c>
      <c r="H22" s="746">
        <v>0.95</v>
      </c>
      <c r="I22" s="750">
        <v>1.1025</v>
      </c>
    </row>
    <row r="23" spans="1:9" ht="18.75" customHeight="1">
      <c r="A23" s="953" t="s">
        <v>2397</v>
      </c>
      <c r="B23" s="63" t="s">
        <v>1137</v>
      </c>
      <c r="C23" s="438">
        <v>51.5</v>
      </c>
      <c r="D23" s="400">
        <v>0.89</v>
      </c>
      <c r="E23" s="399">
        <v>0.8466</v>
      </c>
      <c r="F23" s="401">
        <v>1</v>
      </c>
      <c r="G23" s="399">
        <v>1</v>
      </c>
      <c r="H23" s="399">
        <v>1</v>
      </c>
      <c r="I23" s="402">
        <v>1.05</v>
      </c>
    </row>
    <row r="24" spans="1:9" ht="42" customHeight="1" thickBot="1">
      <c r="A24" s="955"/>
      <c r="B24" s="441" t="s">
        <v>458</v>
      </c>
      <c r="C24" s="440">
        <v>51.5</v>
      </c>
      <c r="D24" s="295">
        <v>0.89</v>
      </c>
      <c r="E24" s="294">
        <v>0.8466</v>
      </c>
      <c r="F24" s="375">
        <v>1</v>
      </c>
      <c r="G24" s="294">
        <v>1</v>
      </c>
      <c r="H24" s="294">
        <v>0.95</v>
      </c>
      <c r="I24" s="442">
        <v>1.1025</v>
      </c>
    </row>
    <row r="25" spans="1:9" ht="18.75" customHeight="1">
      <c r="A25" s="953" t="s">
        <v>2398</v>
      </c>
      <c r="B25" s="66" t="s">
        <v>456</v>
      </c>
      <c r="C25" s="439">
        <v>55.6</v>
      </c>
      <c r="D25" s="278">
        <v>0.96</v>
      </c>
      <c r="E25" s="163">
        <v>1.0209</v>
      </c>
      <c r="F25" s="374">
        <v>1</v>
      </c>
      <c r="G25" s="163">
        <v>1</v>
      </c>
      <c r="H25" s="163">
        <v>0.85</v>
      </c>
      <c r="I25" s="167">
        <v>1.1025</v>
      </c>
    </row>
    <row r="26" spans="1:9" ht="33" customHeight="1" thickBot="1">
      <c r="A26" s="955"/>
      <c r="B26" s="551" t="s">
        <v>562</v>
      </c>
      <c r="C26" s="547">
        <v>55.6</v>
      </c>
      <c r="D26" s="548">
        <v>0.96</v>
      </c>
      <c r="E26" s="546">
        <v>1.0292</v>
      </c>
      <c r="F26" s="549">
        <v>1</v>
      </c>
      <c r="G26" s="546">
        <v>1</v>
      </c>
      <c r="H26" s="546">
        <v>0.85</v>
      </c>
      <c r="I26" s="550">
        <v>1.1</v>
      </c>
    </row>
  </sheetData>
  <sheetProtection/>
  <mergeCells count="13">
    <mergeCell ref="A23:A24"/>
    <mergeCell ref="D7:D9"/>
    <mergeCell ref="C7:C9"/>
    <mergeCell ref="A25:A26"/>
    <mergeCell ref="A7:A9"/>
    <mergeCell ref="A3:I4"/>
    <mergeCell ref="E7:E9"/>
    <mergeCell ref="F7:F9"/>
    <mergeCell ref="G7:G9"/>
    <mergeCell ref="B7:B9"/>
    <mergeCell ref="H7:H9"/>
    <mergeCell ref="I7:I9"/>
    <mergeCell ref="A11:A2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36"/>
  <sheetViews>
    <sheetView view="pageBreakPreview" zoomScale="70" zoomScaleSheetLayoutView="70" zoomScalePageLayoutView="0"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8" sqref="A8:IV8"/>
    </sheetView>
  </sheetViews>
  <sheetFormatPr defaultColWidth="9.140625" defaultRowHeight="12.75"/>
  <cols>
    <col min="1" max="1" width="8.8515625" style="8" customWidth="1"/>
    <col min="2" max="2" width="44.421875" style="8" customWidth="1"/>
    <col min="3" max="3" width="23.7109375" style="8" hidden="1" customWidth="1"/>
    <col min="4" max="4" width="64.421875" style="8" bestFit="1" customWidth="1"/>
    <col min="5" max="5" width="22.421875" style="8" customWidth="1"/>
    <col min="6" max="6" width="21.140625" style="8" customWidth="1"/>
    <col min="7" max="7" width="19.7109375" style="8" customWidth="1"/>
    <col min="8" max="8" width="21.421875" style="8" customWidth="1"/>
    <col min="9" max="9" width="20.8515625" style="8" customWidth="1"/>
    <col min="10" max="10" width="18.57421875" style="8" customWidth="1"/>
    <col min="11" max="11" width="22.00390625" style="8" customWidth="1"/>
    <col min="12" max="12" width="9.140625" style="8" customWidth="1"/>
    <col min="13" max="16384" width="9.140625" style="8" customWidth="1"/>
  </cols>
  <sheetData>
    <row r="1" spans="1:11" ht="12.75">
      <c r="A1" s="219"/>
      <c r="B1" s="219"/>
      <c r="C1" s="219"/>
      <c r="D1" s="219"/>
      <c r="E1" s="219"/>
      <c r="H1" s="219"/>
      <c r="K1" s="731" t="s">
        <v>1856</v>
      </c>
    </row>
    <row r="2" spans="1:8" ht="12.75">
      <c r="A2" s="219"/>
      <c r="B2" s="219"/>
      <c r="C2" s="219"/>
      <c r="D2" s="219"/>
      <c r="E2" s="219"/>
      <c r="F2" s="219"/>
      <c r="G2" s="219"/>
      <c r="H2" s="219"/>
    </row>
    <row r="3" spans="1:11" ht="55.5" customHeight="1">
      <c r="A3" s="1090" t="s">
        <v>1740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</row>
    <row r="4" spans="1:8" ht="13.5" thickBot="1">
      <c r="A4" s="216" t="str">
        <f>'СПИСОК МО ПРИЛ1'!A5</f>
        <v>Тарифы с 01.01.2019г. к Тарифному соглашению от 29.12.2018г.</v>
      </c>
      <c r="B4" s="217"/>
      <c r="C4" s="217"/>
      <c r="D4" s="220"/>
      <c r="E4" s="220"/>
      <c r="F4" s="219"/>
      <c r="G4" s="219"/>
      <c r="H4" s="219"/>
    </row>
    <row r="5" spans="1:11" ht="15.75" customHeight="1">
      <c r="A5" s="221"/>
      <c r="B5" s="221"/>
      <c r="C5" s="221"/>
      <c r="D5" s="1086" t="s">
        <v>357</v>
      </c>
      <c r="E5" s="1086" t="s">
        <v>1741</v>
      </c>
      <c r="F5" s="1086" t="s">
        <v>1736</v>
      </c>
      <c r="G5" s="1086" t="s">
        <v>1729</v>
      </c>
      <c r="H5" s="1086" t="s">
        <v>1738</v>
      </c>
      <c r="I5" s="1086" t="s">
        <v>1737</v>
      </c>
      <c r="J5" s="1086" t="s">
        <v>1727</v>
      </c>
      <c r="K5" s="1086" t="s">
        <v>1728</v>
      </c>
    </row>
    <row r="6" spans="1:11" ht="159" customHeight="1" thickBot="1">
      <c r="A6" s="397" t="s">
        <v>340</v>
      </c>
      <c r="B6" s="397"/>
      <c r="C6" s="397" t="s">
        <v>1692</v>
      </c>
      <c r="D6" s="1091"/>
      <c r="E6" s="1087"/>
      <c r="F6" s="1087"/>
      <c r="G6" s="1087"/>
      <c r="H6" s="1087"/>
      <c r="I6" s="1087"/>
      <c r="J6" s="1087"/>
      <c r="K6" s="1087"/>
    </row>
    <row r="7" spans="1:11" ht="15.75" customHeight="1">
      <c r="A7" s="300">
        <v>1</v>
      </c>
      <c r="B7" s="1088" t="s">
        <v>3597</v>
      </c>
      <c r="C7" s="622">
        <v>4</v>
      </c>
      <c r="D7" s="616" t="s">
        <v>1639</v>
      </c>
      <c r="E7" s="610">
        <v>78.7</v>
      </c>
      <c r="F7" s="303">
        <v>0.7501200000000001</v>
      </c>
      <c r="G7" s="303">
        <v>1.05</v>
      </c>
      <c r="H7" s="303">
        <v>1</v>
      </c>
      <c r="I7" s="303">
        <v>1</v>
      </c>
      <c r="J7" s="303">
        <v>0.7144</v>
      </c>
      <c r="K7" s="304">
        <v>1</v>
      </c>
    </row>
    <row r="8" spans="1:11" s="834" customFormat="1" ht="21.75" customHeight="1" thickBot="1">
      <c r="A8" s="843">
        <v>2</v>
      </c>
      <c r="B8" s="1092"/>
      <c r="C8" s="844">
        <v>37</v>
      </c>
      <c r="D8" s="845" t="s">
        <v>1684</v>
      </c>
      <c r="E8" s="846">
        <v>78.7</v>
      </c>
      <c r="F8" s="847">
        <v>0.7497</v>
      </c>
      <c r="G8" s="847">
        <v>1.1025</v>
      </c>
      <c r="H8" s="847">
        <v>1</v>
      </c>
      <c r="I8" s="847">
        <v>1</v>
      </c>
      <c r="J8" s="847">
        <v>0.68</v>
      </c>
      <c r="K8" s="848">
        <v>1</v>
      </c>
    </row>
    <row r="9" spans="1:11" ht="23.25" customHeight="1">
      <c r="A9" s="752">
        <f>A8+1</f>
        <v>3</v>
      </c>
      <c r="B9" s="1088" t="s">
        <v>3591</v>
      </c>
      <c r="C9" s="622">
        <v>59.82</v>
      </c>
      <c r="D9" s="616" t="s">
        <v>456</v>
      </c>
      <c r="E9" s="610">
        <v>113.4</v>
      </c>
      <c r="F9" s="303">
        <v>1.080505125</v>
      </c>
      <c r="G9" s="303">
        <v>1.1025</v>
      </c>
      <c r="H9" s="303">
        <v>1</v>
      </c>
      <c r="I9" s="303">
        <v>0.85</v>
      </c>
      <c r="J9" s="303">
        <v>1.153</v>
      </c>
      <c r="K9" s="304">
        <v>1</v>
      </c>
    </row>
    <row r="10" spans="1:11" ht="31.5" customHeight="1">
      <c r="A10" s="752">
        <f>A9+1</f>
        <v>4</v>
      </c>
      <c r="B10" s="1089"/>
      <c r="C10" s="621">
        <v>18</v>
      </c>
      <c r="D10" s="614" t="s">
        <v>452</v>
      </c>
      <c r="E10" s="609">
        <v>113.4</v>
      </c>
      <c r="F10" s="279">
        <v>1.0802924999999999</v>
      </c>
      <c r="G10" s="279">
        <v>1.05</v>
      </c>
      <c r="H10" s="279">
        <v>1</v>
      </c>
      <c r="I10" s="279">
        <v>0.95</v>
      </c>
      <c r="J10" s="279">
        <v>1.083</v>
      </c>
      <c r="K10" s="443">
        <v>1</v>
      </c>
    </row>
    <row r="11" spans="1:11" ht="18.75" customHeight="1" thickBot="1">
      <c r="A11" s="753">
        <f aca="true" t="shared" si="0" ref="A11:A36">A10+1</f>
        <v>5</v>
      </c>
      <c r="B11" s="1089"/>
      <c r="C11" s="625" t="s">
        <v>461</v>
      </c>
      <c r="D11" s="618" t="s">
        <v>1712</v>
      </c>
      <c r="E11" s="619">
        <v>113.4</v>
      </c>
      <c r="F11" s="433">
        <v>1.08045</v>
      </c>
      <c r="G11" s="433">
        <v>1.1025</v>
      </c>
      <c r="H11" s="433">
        <v>1</v>
      </c>
      <c r="I11" s="433">
        <v>1</v>
      </c>
      <c r="J11" s="433">
        <v>0.98</v>
      </c>
      <c r="K11" s="626">
        <v>1</v>
      </c>
    </row>
    <row r="12" spans="1:11" ht="29.25" customHeight="1">
      <c r="A12" s="300">
        <f t="shared" si="0"/>
        <v>6</v>
      </c>
      <c r="B12" s="1088" t="s">
        <v>3592</v>
      </c>
      <c r="C12" s="622">
        <v>1</v>
      </c>
      <c r="D12" s="616" t="s">
        <v>1703</v>
      </c>
      <c r="E12" s="610">
        <v>176.3</v>
      </c>
      <c r="F12" s="303">
        <v>1.6791075</v>
      </c>
      <c r="G12" s="303">
        <v>1.1025</v>
      </c>
      <c r="H12" s="303">
        <v>1</v>
      </c>
      <c r="I12" s="303">
        <v>1</v>
      </c>
      <c r="J12" s="303">
        <v>1.523</v>
      </c>
      <c r="K12" s="304">
        <v>1</v>
      </c>
    </row>
    <row r="13" spans="1:11" ht="18.75" customHeight="1">
      <c r="A13" s="752">
        <f t="shared" si="0"/>
        <v>7</v>
      </c>
      <c r="B13" s="1089"/>
      <c r="C13" s="621" t="s">
        <v>446</v>
      </c>
      <c r="D13" s="614" t="s">
        <v>1704</v>
      </c>
      <c r="E13" s="609">
        <v>176.3</v>
      </c>
      <c r="F13" s="279">
        <v>1.6791075</v>
      </c>
      <c r="G13" s="279">
        <v>1.1025</v>
      </c>
      <c r="H13" s="279">
        <v>1</v>
      </c>
      <c r="I13" s="279">
        <v>1</v>
      </c>
      <c r="J13" s="279">
        <v>1.523</v>
      </c>
      <c r="K13" s="443">
        <v>1</v>
      </c>
    </row>
    <row r="14" spans="1:11" ht="24" customHeight="1">
      <c r="A14" s="752">
        <f t="shared" si="0"/>
        <v>8</v>
      </c>
      <c r="B14" s="1089"/>
      <c r="C14" s="621" t="s">
        <v>1694</v>
      </c>
      <c r="D14" s="614" t="s">
        <v>2412</v>
      </c>
      <c r="E14" s="609">
        <v>176.3</v>
      </c>
      <c r="F14" s="279">
        <v>1.6791075</v>
      </c>
      <c r="G14" s="279">
        <v>1.1025</v>
      </c>
      <c r="H14" s="279">
        <v>1</v>
      </c>
      <c r="I14" s="279">
        <v>1</v>
      </c>
      <c r="J14" s="279">
        <v>1.523</v>
      </c>
      <c r="K14" s="443">
        <v>1</v>
      </c>
    </row>
    <row r="15" spans="1:11" ht="21.75" customHeight="1">
      <c r="A15" s="752">
        <f t="shared" si="0"/>
        <v>9</v>
      </c>
      <c r="B15" s="1089"/>
      <c r="C15" s="621">
        <v>60.83</v>
      </c>
      <c r="D15" s="614" t="s">
        <v>1681</v>
      </c>
      <c r="E15" s="609">
        <v>176.3</v>
      </c>
      <c r="F15" s="279">
        <v>1.6793087062499998</v>
      </c>
      <c r="G15" s="279">
        <v>1.1025</v>
      </c>
      <c r="H15" s="279">
        <v>1.05</v>
      </c>
      <c r="I15" s="279">
        <v>0.95</v>
      </c>
      <c r="J15" s="279">
        <v>1.527</v>
      </c>
      <c r="K15" s="443">
        <v>1</v>
      </c>
    </row>
    <row r="16" spans="1:11" ht="18.75" customHeight="1" thickBot="1">
      <c r="A16" s="754">
        <f t="shared" si="0"/>
        <v>10</v>
      </c>
      <c r="B16" s="1092"/>
      <c r="C16" s="623">
        <v>86</v>
      </c>
      <c r="D16" s="617" t="s">
        <v>1706</v>
      </c>
      <c r="E16" s="611">
        <v>176.3</v>
      </c>
      <c r="F16" s="286">
        <v>1.6791075</v>
      </c>
      <c r="G16" s="286">
        <v>1.1025</v>
      </c>
      <c r="H16" s="286">
        <v>1</v>
      </c>
      <c r="I16" s="286">
        <v>1</v>
      </c>
      <c r="J16" s="286">
        <v>1.523</v>
      </c>
      <c r="K16" s="444">
        <v>1</v>
      </c>
    </row>
    <row r="17" spans="1:11" ht="18.75" customHeight="1">
      <c r="A17" s="300">
        <f t="shared" si="0"/>
        <v>11</v>
      </c>
      <c r="B17" s="1088" t="s">
        <v>3593</v>
      </c>
      <c r="C17" s="622">
        <v>3</v>
      </c>
      <c r="D17" s="616" t="s">
        <v>451</v>
      </c>
      <c r="E17" s="610">
        <v>202.6</v>
      </c>
      <c r="F17" s="303">
        <v>1.9299262500000003</v>
      </c>
      <c r="G17" s="303">
        <v>1.1025</v>
      </c>
      <c r="H17" s="303">
        <v>1</v>
      </c>
      <c r="I17" s="303">
        <v>0.9</v>
      </c>
      <c r="J17" s="303">
        <v>1.945</v>
      </c>
      <c r="K17" s="304">
        <v>1</v>
      </c>
    </row>
    <row r="18" spans="1:11" ht="24" customHeight="1">
      <c r="A18" s="752">
        <f t="shared" si="0"/>
        <v>12</v>
      </c>
      <c r="B18" s="1089"/>
      <c r="C18" s="621">
        <v>30.47</v>
      </c>
      <c r="D18" s="614" t="s">
        <v>1873</v>
      </c>
      <c r="E18" s="609">
        <v>202.6</v>
      </c>
      <c r="F18" s="279">
        <v>1.9304774999999998</v>
      </c>
      <c r="G18" s="279">
        <v>1.1025</v>
      </c>
      <c r="H18" s="279">
        <v>1</v>
      </c>
      <c r="I18" s="279">
        <v>1</v>
      </c>
      <c r="J18" s="279">
        <v>1.751</v>
      </c>
      <c r="K18" s="443">
        <v>1</v>
      </c>
    </row>
    <row r="19" spans="1:11" ht="21" customHeight="1" thickBot="1">
      <c r="A19" s="754">
        <f t="shared" si="0"/>
        <v>13</v>
      </c>
      <c r="B19" s="1092"/>
      <c r="C19" s="623">
        <v>21</v>
      </c>
      <c r="D19" s="617" t="s">
        <v>453</v>
      </c>
      <c r="E19" s="611">
        <v>202.6</v>
      </c>
      <c r="F19" s="286">
        <v>1.930312125</v>
      </c>
      <c r="G19" s="286">
        <v>1.1025</v>
      </c>
      <c r="H19" s="286">
        <v>1</v>
      </c>
      <c r="I19" s="286">
        <v>0.95</v>
      </c>
      <c r="J19" s="286">
        <v>1.843</v>
      </c>
      <c r="K19" s="444">
        <v>1</v>
      </c>
    </row>
    <row r="20" spans="1:11" ht="24" customHeight="1">
      <c r="A20" s="752">
        <f t="shared" si="0"/>
        <v>14</v>
      </c>
      <c r="B20" s="1088" t="s">
        <v>3594</v>
      </c>
      <c r="C20" s="622" t="s">
        <v>1699</v>
      </c>
      <c r="D20" s="616" t="s">
        <v>1711</v>
      </c>
      <c r="E20" s="610">
        <v>244.6</v>
      </c>
      <c r="F20" s="303">
        <v>2.330409375</v>
      </c>
      <c r="G20" s="303">
        <v>1.1025</v>
      </c>
      <c r="H20" s="303">
        <v>1</v>
      </c>
      <c r="I20" s="303">
        <v>0.95</v>
      </c>
      <c r="J20" s="303">
        <v>2.225</v>
      </c>
      <c r="K20" s="304">
        <v>1</v>
      </c>
    </row>
    <row r="21" spans="1:11" ht="19.5" customHeight="1">
      <c r="A21" s="752">
        <f t="shared" si="0"/>
        <v>15</v>
      </c>
      <c r="B21" s="1089"/>
      <c r="C21" s="621" t="s">
        <v>1696</v>
      </c>
      <c r="D21" s="614" t="s">
        <v>454</v>
      </c>
      <c r="E21" s="609">
        <v>244.6</v>
      </c>
      <c r="F21" s="279">
        <v>2.33014753125</v>
      </c>
      <c r="G21" s="279">
        <v>1.1025</v>
      </c>
      <c r="H21" s="279">
        <v>1.1</v>
      </c>
      <c r="I21" s="279">
        <v>0.95</v>
      </c>
      <c r="J21" s="279">
        <v>2.0225</v>
      </c>
      <c r="K21" s="443">
        <v>1</v>
      </c>
    </row>
    <row r="22" spans="1:11" ht="18.75" customHeight="1">
      <c r="A22" s="752">
        <f t="shared" si="0"/>
        <v>16</v>
      </c>
      <c r="B22" s="1089"/>
      <c r="C22" s="621">
        <v>20</v>
      </c>
      <c r="D22" s="614" t="s">
        <v>1698</v>
      </c>
      <c r="E22" s="609">
        <v>244.6</v>
      </c>
      <c r="F22" s="279">
        <v>2.33012548125</v>
      </c>
      <c r="G22" s="279">
        <v>1.1025</v>
      </c>
      <c r="H22" s="279">
        <v>1.05</v>
      </c>
      <c r="I22" s="279">
        <v>0.9</v>
      </c>
      <c r="J22" s="279">
        <v>2.2365</v>
      </c>
      <c r="K22" s="443">
        <v>1</v>
      </c>
    </row>
    <row r="23" spans="1:11" ht="18.75" customHeight="1">
      <c r="A23" s="752">
        <f t="shared" si="0"/>
        <v>17</v>
      </c>
      <c r="B23" s="1089"/>
      <c r="C23" s="621">
        <v>61</v>
      </c>
      <c r="D23" s="614" t="s">
        <v>1132</v>
      </c>
      <c r="E23" s="609">
        <v>244.6</v>
      </c>
      <c r="F23" s="279">
        <v>2.3306464125000006</v>
      </c>
      <c r="G23" s="279">
        <v>1.1025</v>
      </c>
      <c r="H23" s="279">
        <v>1.05</v>
      </c>
      <c r="I23" s="279">
        <v>0.9</v>
      </c>
      <c r="J23" s="279">
        <v>2.237</v>
      </c>
      <c r="K23" s="443">
        <v>1</v>
      </c>
    </row>
    <row r="24" spans="1:11" ht="27" customHeight="1">
      <c r="A24" s="752">
        <f t="shared" si="0"/>
        <v>18</v>
      </c>
      <c r="B24" s="1089"/>
      <c r="C24" s="621" t="s">
        <v>1697</v>
      </c>
      <c r="D24" s="614" t="s">
        <v>457</v>
      </c>
      <c r="E24" s="609">
        <v>244.6</v>
      </c>
      <c r="F24" s="279">
        <v>2.3301337500000003</v>
      </c>
      <c r="G24" s="279">
        <v>1.1025</v>
      </c>
      <c r="H24" s="279">
        <v>1</v>
      </c>
      <c r="I24" s="279">
        <v>1</v>
      </c>
      <c r="J24" s="279">
        <v>2.1135</v>
      </c>
      <c r="K24" s="443">
        <v>1</v>
      </c>
    </row>
    <row r="25" spans="1:11" ht="18.75" customHeight="1">
      <c r="A25" s="752">
        <f t="shared" si="0"/>
        <v>19</v>
      </c>
      <c r="B25" s="1089"/>
      <c r="C25" s="621">
        <v>56</v>
      </c>
      <c r="D25" s="614" t="s">
        <v>458</v>
      </c>
      <c r="E25" s="609">
        <v>244.6</v>
      </c>
      <c r="F25" s="279">
        <v>2.330409375</v>
      </c>
      <c r="G25" s="279">
        <v>1.1025</v>
      </c>
      <c r="H25" s="279">
        <v>1</v>
      </c>
      <c r="I25" s="279">
        <v>0.95</v>
      </c>
      <c r="J25" s="279">
        <v>2.225</v>
      </c>
      <c r="K25" s="443">
        <v>1</v>
      </c>
    </row>
    <row r="26" spans="1:11" ht="32.25" customHeight="1" thickBot="1">
      <c r="A26" s="753">
        <f t="shared" si="0"/>
        <v>20</v>
      </c>
      <c r="B26" s="1089"/>
      <c r="C26" s="625">
        <v>16</v>
      </c>
      <c r="D26" s="618" t="s">
        <v>459</v>
      </c>
      <c r="E26" s="619">
        <v>244.6</v>
      </c>
      <c r="F26" s="433">
        <v>2.33014753125</v>
      </c>
      <c r="G26" s="433">
        <v>1.1025</v>
      </c>
      <c r="H26" s="433">
        <v>1.1</v>
      </c>
      <c r="I26" s="433">
        <v>0.95</v>
      </c>
      <c r="J26" s="433">
        <v>2.0225</v>
      </c>
      <c r="K26" s="626">
        <v>1</v>
      </c>
    </row>
    <row r="27" spans="1:11" ht="31.5" customHeight="1">
      <c r="A27" s="300">
        <f t="shared" si="0"/>
        <v>21</v>
      </c>
      <c r="B27" s="1088" t="s">
        <v>3595</v>
      </c>
      <c r="C27" s="622" t="s">
        <v>1700</v>
      </c>
      <c r="D27" s="616" t="s">
        <v>1701</v>
      </c>
      <c r="E27" s="610">
        <v>272.9</v>
      </c>
      <c r="F27" s="303">
        <v>2.5998</v>
      </c>
      <c r="G27" s="303">
        <v>1.05</v>
      </c>
      <c r="H27" s="303">
        <v>1</v>
      </c>
      <c r="I27" s="303">
        <v>1</v>
      </c>
      <c r="J27" s="303">
        <v>2.476</v>
      </c>
      <c r="K27" s="304">
        <v>1</v>
      </c>
    </row>
    <row r="28" spans="1:11" ht="24" customHeight="1">
      <c r="A28" s="752">
        <f t="shared" si="0"/>
        <v>22</v>
      </c>
      <c r="B28" s="1089"/>
      <c r="C28" s="621">
        <v>8</v>
      </c>
      <c r="D28" s="614" t="s">
        <v>455</v>
      </c>
      <c r="E28" s="609">
        <v>272.9</v>
      </c>
      <c r="F28" s="279">
        <v>2.599695</v>
      </c>
      <c r="G28" s="279">
        <v>1.1025</v>
      </c>
      <c r="H28" s="279">
        <v>1</v>
      </c>
      <c r="I28" s="279">
        <v>0.9</v>
      </c>
      <c r="J28" s="279">
        <v>2.62</v>
      </c>
      <c r="K28" s="443">
        <v>1</v>
      </c>
    </row>
    <row r="29" spans="1:11" ht="23.25" customHeight="1">
      <c r="A29" s="752">
        <f t="shared" si="0"/>
        <v>23</v>
      </c>
      <c r="B29" s="1089"/>
      <c r="C29" s="621">
        <v>38</v>
      </c>
      <c r="D29" s="614" t="s">
        <v>1695</v>
      </c>
      <c r="E29" s="609">
        <v>272.9</v>
      </c>
      <c r="F29" s="279">
        <v>2.59974185625</v>
      </c>
      <c r="G29" s="279">
        <v>1.1025</v>
      </c>
      <c r="H29" s="279">
        <v>1.1</v>
      </c>
      <c r="I29" s="279">
        <v>0.95</v>
      </c>
      <c r="J29" s="279">
        <v>2.2565</v>
      </c>
      <c r="K29" s="443">
        <v>1</v>
      </c>
    </row>
    <row r="30" spans="1:11" ht="15.75" customHeight="1" thickBot="1">
      <c r="A30" s="754">
        <f t="shared" si="0"/>
        <v>24</v>
      </c>
      <c r="B30" s="1092"/>
      <c r="C30" s="623"/>
      <c r="D30" s="617" t="s">
        <v>1682</v>
      </c>
      <c r="E30" s="611">
        <v>272.9</v>
      </c>
      <c r="F30" s="286">
        <v>2.59974185625</v>
      </c>
      <c r="G30" s="286">
        <v>1.1025</v>
      </c>
      <c r="H30" s="286">
        <v>1.1</v>
      </c>
      <c r="I30" s="286">
        <v>0.95</v>
      </c>
      <c r="J30" s="286">
        <v>2.2565</v>
      </c>
      <c r="K30" s="444">
        <v>1</v>
      </c>
    </row>
    <row r="31" spans="1:11" ht="22.5" customHeight="1">
      <c r="A31" s="752">
        <f t="shared" si="0"/>
        <v>25</v>
      </c>
      <c r="B31" s="1088" t="s">
        <v>3596</v>
      </c>
      <c r="C31" s="624" t="s">
        <v>1702</v>
      </c>
      <c r="D31" s="615" t="s">
        <v>1710</v>
      </c>
      <c r="E31" s="612">
        <v>419.9</v>
      </c>
      <c r="F31" s="289">
        <v>4</v>
      </c>
      <c r="G31" s="289">
        <v>2</v>
      </c>
      <c r="H31" s="289">
        <v>1</v>
      </c>
      <c r="I31" s="289">
        <v>1</v>
      </c>
      <c r="J31" s="289">
        <v>2</v>
      </c>
      <c r="K31" s="305">
        <v>1</v>
      </c>
    </row>
    <row r="32" spans="1:11" ht="18.75" customHeight="1">
      <c r="A32" s="752">
        <f t="shared" si="0"/>
        <v>26</v>
      </c>
      <c r="B32" s="1089"/>
      <c r="C32" s="621">
        <v>15</v>
      </c>
      <c r="D32" s="614" t="s">
        <v>1709</v>
      </c>
      <c r="E32" s="609">
        <v>419.9</v>
      </c>
      <c r="F32" s="279">
        <v>4</v>
      </c>
      <c r="G32" s="279">
        <v>2</v>
      </c>
      <c r="H32" s="279">
        <v>1</v>
      </c>
      <c r="I32" s="279">
        <v>1</v>
      </c>
      <c r="J32" s="279">
        <v>2</v>
      </c>
      <c r="K32" s="443">
        <v>1</v>
      </c>
    </row>
    <row r="33" spans="1:11" ht="31.5" customHeight="1">
      <c r="A33" s="752">
        <f t="shared" si="0"/>
        <v>27</v>
      </c>
      <c r="B33" s="1089"/>
      <c r="C33" s="621">
        <v>13</v>
      </c>
      <c r="D33" s="614" t="s">
        <v>1707</v>
      </c>
      <c r="E33" s="609">
        <v>419.9</v>
      </c>
      <c r="F33" s="279">
        <v>4</v>
      </c>
      <c r="G33" s="279">
        <v>2</v>
      </c>
      <c r="H33" s="279">
        <v>1</v>
      </c>
      <c r="I33" s="279">
        <v>1</v>
      </c>
      <c r="J33" s="279">
        <v>2</v>
      </c>
      <c r="K33" s="443">
        <v>1</v>
      </c>
    </row>
    <row r="34" spans="1:11" ht="33" customHeight="1">
      <c r="A34" s="752">
        <f t="shared" si="0"/>
        <v>28</v>
      </c>
      <c r="B34" s="1089"/>
      <c r="C34" s="621"/>
      <c r="D34" s="751" t="s">
        <v>572</v>
      </c>
      <c r="E34" s="744">
        <v>419.9</v>
      </c>
      <c r="F34" s="279">
        <v>4</v>
      </c>
      <c r="G34" s="279">
        <v>2</v>
      </c>
      <c r="H34" s="279">
        <v>1</v>
      </c>
      <c r="I34" s="279">
        <v>1</v>
      </c>
      <c r="J34" s="279">
        <v>2</v>
      </c>
      <c r="K34" s="443">
        <v>1</v>
      </c>
    </row>
    <row r="35" spans="1:11" ht="15.75" customHeight="1">
      <c r="A35" s="752">
        <f t="shared" si="0"/>
        <v>29</v>
      </c>
      <c r="B35" s="1089"/>
      <c r="C35" s="621">
        <v>14</v>
      </c>
      <c r="D35" s="614" t="s">
        <v>1708</v>
      </c>
      <c r="E35" s="609">
        <v>419.9</v>
      </c>
      <c r="F35" s="279">
        <v>4</v>
      </c>
      <c r="G35" s="279">
        <v>2</v>
      </c>
      <c r="H35" s="279">
        <v>1</v>
      </c>
      <c r="I35" s="279">
        <v>1</v>
      </c>
      <c r="J35" s="279">
        <v>2</v>
      </c>
      <c r="K35" s="443">
        <v>1</v>
      </c>
    </row>
    <row r="36" spans="1:11" ht="24" customHeight="1" thickBot="1">
      <c r="A36" s="754">
        <f t="shared" si="0"/>
        <v>30</v>
      </c>
      <c r="B36" s="1092"/>
      <c r="C36" s="623">
        <v>5.89</v>
      </c>
      <c r="D36" s="617" t="s">
        <v>343</v>
      </c>
      <c r="E36" s="611">
        <v>419.9</v>
      </c>
      <c r="F36" s="286">
        <v>3.99987</v>
      </c>
      <c r="G36" s="286">
        <v>1.1025</v>
      </c>
      <c r="H36" s="286">
        <v>1</v>
      </c>
      <c r="I36" s="286">
        <v>1</v>
      </c>
      <c r="J36" s="286">
        <v>3.628</v>
      </c>
      <c r="K36" s="444">
        <v>1</v>
      </c>
    </row>
  </sheetData>
  <sheetProtection/>
  <mergeCells count="16">
    <mergeCell ref="B12:B16"/>
    <mergeCell ref="B17:B19"/>
    <mergeCell ref="B20:B26"/>
    <mergeCell ref="B27:B30"/>
    <mergeCell ref="B31:B36"/>
    <mergeCell ref="B7:B8"/>
    <mergeCell ref="I5:I6"/>
    <mergeCell ref="E5:E6"/>
    <mergeCell ref="B9:B11"/>
    <mergeCell ref="K5:K6"/>
    <mergeCell ref="J5:J6"/>
    <mergeCell ref="A3:K3"/>
    <mergeCell ref="G5:G6"/>
    <mergeCell ref="F5:F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6"/>
  <sheetViews>
    <sheetView view="pageBreakPreview" zoomScale="6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:IV24"/>
    </sheetView>
  </sheetViews>
  <sheetFormatPr defaultColWidth="9.140625" defaultRowHeight="12.75"/>
  <cols>
    <col min="1" max="1" width="7.00390625" style="8" customWidth="1"/>
    <col min="2" max="2" width="20.8515625" style="8" customWidth="1"/>
    <col min="3" max="3" width="56.8515625" style="8" customWidth="1"/>
    <col min="4" max="4" width="14.8515625" style="8" customWidth="1"/>
    <col min="5" max="10" width="11.57421875" style="8" bestFit="1" customWidth="1"/>
    <col min="11" max="11" width="17.7109375" style="8" bestFit="1" customWidth="1"/>
    <col min="12" max="12" width="15.57421875" style="8" bestFit="1" customWidth="1"/>
    <col min="13" max="13" width="18.421875" style="8" bestFit="1" customWidth="1"/>
    <col min="14" max="14" width="17.7109375" style="8" bestFit="1" customWidth="1"/>
    <col min="15" max="15" width="22.8515625" style="8" customWidth="1"/>
    <col min="16" max="16384" width="9.140625" style="8" customWidth="1"/>
  </cols>
  <sheetData>
    <row r="1" spans="1:12" ht="12.75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5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093" t="s">
        <v>1853</v>
      </c>
      <c r="O2" s="1093"/>
    </row>
    <row r="3" spans="1:15" ht="55.5" customHeight="1">
      <c r="A3" s="1090" t="s">
        <v>1878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</row>
    <row r="4" spans="1:15" ht="13.5" thickBot="1">
      <c r="A4" s="216" t="str">
        <f>'СПИСОК МО ПРИЛ1'!A5</f>
        <v>Тарифы с 01.01.2019г. к Тарифному соглашению от 29.12.2018г.</v>
      </c>
      <c r="B4" s="217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19"/>
    </row>
    <row r="5" spans="1:15" s="287" customFormat="1" ht="38.25" customHeight="1" thickBot="1">
      <c r="A5" s="221"/>
      <c r="B5" s="221"/>
      <c r="C5" s="1086" t="s">
        <v>357</v>
      </c>
      <c r="D5" s="1086" t="s">
        <v>1741</v>
      </c>
      <c r="E5" s="941" t="s">
        <v>1138</v>
      </c>
      <c r="F5" s="942"/>
      <c r="G5" s="948" t="s">
        <v>1139</v>
      </c>
      <c r="H5" s="949"/>
      <c r="I5" s="941" t="s">
        <v>1140</v>
      </c>
      <c r="J5" s="942"/>
      <c r="K5" s="44" t="s">
        <v>1141</v>
      </c>
      <c r="L5" s="44" t="s">
        <v>1142</v>
      </c>
      <c r="M5" s="44" t="s">
        <v>1143</v>
      </c>
      <c r="N5" s="44" t="s">
        <v>1144</v>
      </c>
      <c r="O5" s="1086" t="s">
        <v>1736</v>
      </c>
    </row>
    <row r="6" spans="1:15" ht="159" customHeight="1" thickBot="1">
      <c r="A6" s="280" t="s">
        <v>340</v>
      </c>
      <c r="B6" s="280" t="s">
        <v>1692</v>
      </c>
      <c r="C6" s="1091"/>
      <c r="D6" s="1094"/>
      <c r="E6" s="44" t="s">
        <v>1145</v>
      </c>
      <c r="F6" s="44" t="s">
        <v>1146</v>
      </c>
      <c r="G6" s="44" t="s">
        <v>1145</v>
      </c>
      <c r="H6" s="44" t="s">
        <v>1146</v>
      </c>
      <c r="I6" s="44" t="s">
        <v>1145</v>
      </c>
      <c r="J6" s="44" t="s">
        <v>1146</v>
      </c>
      <c r="K6" s="44" t="s">
        <v>1146</v>
      </c>
      <c r="L6" s="44" t="s">
        <v>1145</v>
      </c>
      <c r="M6" s="44" t="s">
        <v>1146</v>
      </c>
      <c r="N6" s="44" t="s">
        <v>1145</v>
      </c>
      <c r="O6" s="1087"/>
    </row>
    <row r="7" spans="1:15" ht="15.75">
      <c r="A7" s="300">
        <v>1</v>
      </c>
      <c r="B7" s="301">
        <v>1</v>
      </c>
      <c r="C7" s="282" t="s">
        <v>1693</v>
      </c>
      <c r="D7" s="302">
        <v>244.6</v>
      </c>
      <c r="E7" s="302">
        <v>269.06</v>
      </c>
      <c r="F7" s="302">
        <v>271.51</v>
      </c>
      <c r="G7" s="302">
        <v>256.83</v>
      </c>
      <c r="H7" s="302">
        <v>259.28</v>
      </c>
      <c r="I7" s="302">
        <v>244.6</v>
      </c>
      <c r="J7" s="302">
        <v>244.6</v>
      </c>
      <c r="K7" s="302">
        <v>232.37</v>
      </c>
      <c r="L7" s="302">
        <v>229.92</v>
      </c>
      <c r="M7" s="302">
        <v>220.14</v>
      </c>
      <c r="N7" s="371">
        <v>217.69</v>
      </c>
      <c r="O7" s="416">
        <v>2.33</v>
      </c>
    </row>
    <row r="8" spans="1:15" ht="15.75">
      <c r="A8" s="218">
        <v>2</v>
      </c>
      <c r="B8" s="281">
        <v>3</v>
      </c>
      <c r="C8" s="283" t="s">
        <v>451</v>
      </c>
      <c r="D8" s="290">
        <v>202.6</v>
      </c>
      <c r="E8" s="293">
        <v>222.86</v>
      </c>
      <c r="F8" s="293">
        <v>224.89</v>
      </c>
      <c r="G8" s="293">
        <v>212.73</v>
      </c>
      <c r="H8" s="293">
        <v>214.76</v>
      </c>
      <c r="I8" s="293">
        <v>202.6</v>
      </c>
      <c r="J8" s="293">
        <v>202.6</v>
      </c>
      <c r="K8" s="293">
        <v>192.47</v>
      </c>
      <c r="L8" s="293">
        <v>190.44</v>
      </c>
      <c r="M8" s="293">
        <v>182.34</v>
      </c>
      <c r="N8" s="372">
        <v>180.31</v>
      </c>
      <c r="O8" s="417">
        <v>1.93</v>
      </c>
    </row>
    <row r="9" spans="1:15" ht="15.75">
      <c r="A9" s="218">
        <f>A8+1</f>
        <v>3</v>
      </c>
      <c r="B9" s="281">
        <v>18</v>
      </c>
      <c r="C9" s="283" t="s">
        <v>452</v>
      </c>
      <c r="D9" s="290">
        <v>113.4</v>
      </c>
      <c r="E9" s="293">
        <v>124.74</v>
      </c>
      <c r="F9" s="293">
        <v>125.87</v>
      </c>
      <c r="G9" s="293">
        <v>119.07</v>
      </c>
      <c r="H9" s="293">
        <v>120.2</v>
      </c>
      <c r="I9" s="293">
        <v>113.4</v>
      </c>
      <c r="J9" s="293">
        <v>113.4</v>
      </c>
      <c r="K9" s="293">
        <v>107.73</v>
      </c>
      <c r="L9" s="293">
        <v>106.6</v>
      </c>
      <c r="M9" s="293">
        <v>102.06</v>
      </c>
      <c r="N9" s="372">
        <v>100.93</v>
      </c>
      <c r="O9" s="417">
        <v>1.08</v>
      </c>
    </row>
    <row r="10" spans="1:15" ht="15.75">
      <c r="A10" s="218">
        <f aca="true" t="shared" si="0" ref="A10:A36">A9+1</f>
        <v>4</v>
      </c>
      <c r="B10" s="281">
        <v>20</v>
      </c>
      <c r="C10" s="283" t="s">
        <v>1681</v>
      </c>
      <c r="D10" s="290">
        <v>176.3</v>
      </c>
      <c r="E10" s="293">
        <v>193.93</v>
      </c>
      <c r="F10" s="293">
        <v>195.69</v>
      </c>
      <c r="G10" s="293">
        <v>185.12</v>
      </c>
      <c r="H10" s="293">
        <v>186.88</v>
      </c>
      <c r="I10" s="293">
        <v>176.3</v>
      </c>
      <c r="J10" s="293">
        <v>176.3</v>
      </c>
      <c r="K10" s="293">
        <v>167.49</v>
      </c>
      <c r="L10" s="293">
        <v>165.72</v>
      </c>
      <c r="M10" s="293">
        <v>158.67</v>
      </c>
      <c r="N10" s="372">
        <v>156.91</v>
      </c>
      <c r="O10" s="417">
        <v>1.68</v>
      </c>
    </row>
    <row r="11" spans="1:15" ht="15.75">
      <c r="A11" s="218">
        <f t="shared" si="0"/>
        <v>5</v>
      </c>
      <c r="B11" s="281">
        <v>21</v>
      </c>
      <c r="C11" s="283" t="s">
        <v>453</v>
      </c>
      <c r="D11" s="290">
        <v>202.6</v>
      </c>
      <c r="E11" s="293">
        <v>222.86</v>
      </c>
      <c r="F11" s="293">
        <v>224.89</v>
      </c>
      <c r="G11" s="293">
        <v>212.73</v>
      </c>
      <c r="H11" s="293">
        <v>214.76</v>
      </c>
      <c r="I11" s="293">
        <v>202.6</v>
      </c>
      <c r="J11" s="293">
        <v>202.6</v>
      </c>
      <c r="K11" s="293">
        <v>192.47</v>
      </c>
      <c r="L11" s="293">
        <v>190.44</v>
      </c>
      <c r="M11" s="293">
        <v>182.34</v>
      </c>
      <c r="N11" s="372">
        <v>180.31</v>
      </c>
      <c r="O11" s="417">
        <v>1.93</v>
      </c>
    </row>
    <row r="12" spans="1:15" ht="15.75">
      <c r="A12" s="218">
        <f t="shared" si="0"/>
        <v>6</v>
      </c>
      <c r="B12" s="281" t="s">
        <v>1694</v>
      </c>
      <c r="C12" s="283" t="s">
        <v>1695</v>
      </c>
      <c r="D12" s="290">
        <v>272.9</v>
      </c>
      <c r="E12" s="293">
        <v>300.19</v>
      </c>
      <c r="F12" s="293">
        <v>302.92</v>
      </c>
      <c r="G12" s="293">
        <v>286.55</v>
      </c>
      <c r="H12" s="293">
        <v>289.27</v>
      </c>
      <c r="I12" s="293">
        <v>272.9</v>
      </c>
      <c r="J12" s="293">
        <v>272.9</v>
      </c>
      <c r="K12" s="293">
        <v>259.26</v>
      </c>
      <c r="L12" s="293">
        <v>256.53</v>
      </c>
      <c r="M12" s="293">
        <v>245.61</v>
      </c>
      <c r="N12" s="372">
        <v>242.88</v>
      </c>
      <c r="O12" s="417">
        <v>2.6</v>
      </c>
    </row>
    <row r="13" spans="1:15" ht="15.75">
      <c r="A13" s="218">
        <f t="shared" si="0"/>
        <v>7</v>
      </c>
      <c r="B13" s="281" t="s">
        <v>1696</v>
      </c>
      <c r="C13" s="283" t="s">
        <v>454</v>
      </c>
      <c r="D13" s="290">
        <v>244.6</v>
      </c>
      <c r="E13" s="293">
        <v>269.06</v>
      </c>
      <c r="F13" s="293">
        <v>271.51</v>
      </c>
      <c r="G13" s="293">
        <v>256.83</v>
      </c>
      <c r="H13" s="293">
        <v>259.28</v>
      </c>
      <c r="I13" s="293">
        <v>244.6</v>
      </c>
      <c r="J13" s="293">
        <v>244.6</v>
      </c>
      <c r="K13" s="293">
        <v>232.37</v>
      </c>
      <c r="L13" s="293">
        <v>229.92</v>
      </c>
      <c r="M13" s="293">
        <v>220.14</v>
      </c>
      <c r="N13" s="372">
        <v>217.69</v>
      </c>
      <c r="O13" s="417">
        <v>2.33</v>
      </c>
    </row>
    <row r="14" spans="1:15" ht="15.75">
      <c r="A14" s="218">
        <f t="shared" si="0"/>
        <v>8</v>
      </c>
      <c r="B14" s="281" t="s">
        <v>1697</v>
      </c>
      <c r="C14" s="283" t="s">
        <v>1698</v>
      </c>
      <c r="D14" s="290">
        <v>244.6</v>
      </c>
      <c r="E14" s="293">
        <v>269.06</v>
      </c>
      <c r="F14" s="293">
        <v>271.51</v>
      </c>
      <c r="G14" s="293">
        <v>256.83</v>
      </c>
      <c r="H14" s="293">
        <v>259.28</v>
      </c>
      <c r="I14" s="293">
        <v>244.6</v>
      </c>
      <c r="J14" s="293">
        <v>244.6</v>
      </c>
      <c r="K14" s="293">
        <v>232.37</v>
      </c>
      <c r="L14" s="293">
        <v>229.92</v>
      </c>
      <c r="M14" s="293">
        <v>220.14</v>
      </c>
      <c r="N14" s="372">
        <v>217.69</v>
      </c>
      <c r="O14" s="417">
        <v>2.33</v>
      </c>
    </row>
    <row r="15" spans="1:15" ht="15.75">
      <c r="A15" s="218">
        <f t="shared" si="0"/>
        <v>9</v>
      </c>
      <c r="B15" s="281" t="s">
        <v>1699</v>
      </c>
      <c r="C15" s="283" t="s">
        <v>1711</v>
      </c>
      <c r="D15" s="290">
        <v>244.6</v>
      </c>
      <c r="E15" s="293">
        <v>269.06</v>
      </c>
      <c r="F15" s="293">
        <v>271.51</v>
      </c>
      <c r="G15" s="293">
        <v>256.83</v>
      </c>
      <c r="H15" s="293">
        <v>259.28</v>
      </c>
      <c r="I15" s="293">
        <v>244.6</v>
      </c>
      <c r="J15" s="293">
        <v>244.6</v>
      </c>
      <c r="K15" s="293">
        <v>232.37</v>
      </c>
      <c r="L15" s="293">
        <v>229.92</v>
      </c>
      <c r="M15" s="293">
        <v>220.14</v>
      </c>
      <c r="N15" s="372">
        <v>217.69</v>
      </c>
      <c r="O15" s="417">
        <v>2.33</v>
      </c>
    </row>
    <row r="16" spans="1:15" ht="15.75">
      <c r="A16" s="218">
        <f t="shared" si="0"/>
        <v>10</v>
      </c>
      <c r="B16" s="281" t="s">
        <v>1700</v>
      </c>
      <c r="C16" s="283" t="s">
        <v>1682</v>
      </c>
      <c r="D16" s="290">
        <v>272.9</v>
      </c>
      <c r="E16" s="293">
        <v>300.19</v>
      </c>
      <c r="F16" s="293">
        <v>302.92</v>
      </c>
      <c r="G16" s="293">
        <v>286.55</v>
      </c>
      <c r="H16" s="293">
        <v>289.27</v>
      </c>
      <c r="I16" s="293">
        <v>272.9</v>
      </c>
      <c r="J16" s="293">
        <v>272.9</v>
      </c>
      <c r="K16" s="293">
        <v>259.26</v>
      </c>
      <c r="L16" s="293">
        <v>256.53</v>
      </c>
      <c r="M16" s="293">
        <v>245.61</v>
      </c>
      <c r="N16" s="372">
        <v>242.88</v>
      </c>
      <c r="O16" s="417">
        <v>2.6</v>
      </c>
    </row>
    <row r="17" spans="1:15" ht="15.75">
      <c r="A17" s="218">
        <f t="shared" si="0"/>
        <v>11</v>
      </c>
      <c r="B17" s="281">
        <v>56</v>
      </c>
      <c r="C17" s="283" t="s">
        <v>455</v>
      </c>
      <c r="D17" s="290">
        <v>272.9</v>
      </c>
      <c r="E17" s="293">
        <v>300.19</v>
      </c>
      <c r="F17" s="293">
        <v>302.92</v>
      </c>
      <c r="G17" s="293">
        <v>286.55</v>
      </c>
      <c r="H17" s="293">
        <v>289.27</v>
      </c>
      <c r="I17" s="293">
        <v>272.9</v>
      </c>
      <c r="J17" s="293">
        <v>272.9</v>
      </c>
      <c r="K17" s="293">
        <v>259.26</v>
      </c>
      <c r="L17" s="293">
        <v>256.53</v>
      </c>
      <c r="M17" s="293">
        <v>245.61</v>
      </c>
      <c r="N17" s="372">
        <v>242.88</v>
      </c>
      <c r="O17" s="417">
        <v>2.6</v>
      </c>
    </row>
    <row r="18" spans="1:15" ht="15.75">
      <c r="A18" s="218">
        <f t="shared" si="0"/>
        <v>12</v>
      </c>
      <c r="B18" s="281" t="s">
        <v>446</v>
      </c>
      <c r="C18" s="283" t="s">
        <v>456</v>
      </c>
      <c r="D18" s="290">
        <v>113.4</v>
      </c>
      <c r="E18" s="293">
        <v>124.74</v>
      </c>
      <c r="F18" s="293">
        <v>125.87</v>
      </c>
      <c r="G18" s="293">
        <v>119.07</v>
      </c>
      <c r="H18" s="293">
        <v>120.2</v>
      </c>
      <c r="I18" s="293">
        <v>113.4</v>
      </c>
      <c r="J18" s="293">
        <v>113.4</v>
      </c>
      <c r="K18" s="293">
        <v>107.73</v>
      </c>
      <c r="L18" s="293">
        <v>106.6</v>
      </c>
      <c r="M18" s="293">
        <v>102.06</v>
      </c>
      <c r="N18" s="372">
        <v>100.93</v>
      </c>
      <c r="O18" s="417">
        <v>1.08</v>
      </c>
    </row>
    <row r="19" spans="1:15" ht="15.75">
      <c r="A19" s="218">
        <f t="shared" si="0"/>
        <v>13</v>
      </c>
      <c r="B19" s="281">
        <v>59.82</v>
      </c>
      <c r="C19" s="283" t="s">
        <v>457</v>
      </c>
      <c r="D19" s="290">
        <v>244.6</v>
      </c>
      <c r="E19" s="293">
        <v>269.06</v>
      </c>
      <c r="F19" s="293">
        <v>271.51</v>
      </c>
      <c r="G19" s="293">
        <v>256.83</v>
      </c>
      <c r="H19" s="293">
        <v>259.28</v>
      </c>
      <c r="I19" s="293">
        <v>244.6</v>
      </c>
      <c r="J19" s="293">
        <v>244.6</v>
      </c>
      <c r="K19" s="293">
        <v>232.37</v>
      </c>
      <c r="L19" s="293">
        <v>229.92</v>
      </c>
      <c r="M19" s="293">
        <v>220.14</v>
      </c>
      <c r="N19" s="372">
        <v>217.69</v>
      </c>
      <c r="O19" s="417">
        <v>2.33</v>
      </c>
    </row>
    <row r="20" spans="1:15" ht="15.75">
      <c r="A20" s="218">
        <f t="shared" si="0"/>
        <v>14</v>
      </c>
      <c r="B20" s="281">
        <v>60.83</v>
      </c>
      <c r="C20" s="283" t="s">
        <v>1701</v>
      </c>
      <c r="D20" s="290">
        <v>272.9</v>
      </c>
      <c r="E20" s="293">
        <v>300.19</v>
      </c>
      <c r="F20" s="293">
        <v>302.92</v>
      </c>
      <c r="G20" s="293">
        <v>286.55</v>
      </c>
      <c r="H20" s="293">
        <v>289.27</v>
      </c>
      <c r="I20" s="293">
        <v>272.9</v>
      </c>
      <c r="J20" s="293">
        <v>272.9</v>
      </c>
      <c r="K20" s="293">
        <v>259.26</v>
      </c>
      <c r="L20" s="293">
        <v>256.53</v>
      </c>
      <c r="M20" s="293">
        <v>245.61</v>
      </c>
      <c r="N20" s="372">
        <v>242.88</v>
      </c>
      <c r="O20" s="417">
        <v>2.6</v>
      </c>
    </row>
    <row r="21" spans="1:15" ht="15.75">
      <c r="A21" s="218">
        <f t="shared" si="0"/>
        <v>15</v>
      </c>
      <c r="B21" s="281">
        <v>61</v>
      </c>
      <c r="C21" s="283" t="s">
        <v>458</v>
      </c>
      <c r="D21" s="290">
        <v>244.6</v>
      </c>
      <c r="E21" s="293">
        <v>269.06</v>
      </c>
      <c r="F21" s="293">
        <v>271.51</v>
      </c>
      <c r="G21" s="293">
        <v>256.83</v>
      </c>
      <c r="H21" s="293">
        <v>259.28</v>
      </c>
      <c r="I21" s="293">
        <v>244.6</v>
      </c>
      <c r="J21" s="293">
        <v>244.6</v>
      </c>
      <c r="K21" s="293">
        <v>232.37</v>
      </c>
      <c r="L21" s="293">
        <v>229.92</v>
      </c>
      <c r="M21" s="293">
        <v>220.14</v>
      </c>
      <c r="N21" s="372">
        <v>217.69</v>
      </c>
      <c r="O21" s="417">
        <v>2.33</v>
      </c>
    </row>
    <row r="22" spans="1:15" ht="15.75">
      <c r="A22" s="218">
        <f t="shared" si="0"/>
        <v>16</v>
      </c>
      <c r="B22" s="281" t="s">
        <v>1702</v>
      </c>
      <c r="C22" s="283" t="s">
        <v>459</v>
      </c>
      <c r="D22" s="290">
        <v>244.6</v>
      </c>
      <c r="E22" s="293">
        <v>269.06</v>
      </c>
      <c r="F22" s="293">
        <v>271.51</v>
      </c>
      <c r="G22" s="293">
        <v>256.83</v>
      </c>
      <c r="H22" s="293">
        <v>259.28</v>
      </c>
      <c r="I22" s="293">
        <v>244.6</v>
      </c>
      <c r="J22" s="293">
        <v>244.6</v>
      </c>
      <c r="K22" s="293">
        <v>232.37</v>
      </c>
      <c r="L22" s="293">
        <v>229.92</v>
      </c>
      <c r="M22" s="293">
        <v>220.14</v>
      </c>
      <c r="N22" s="372">
        <v>217.69</v>
      </c>
      <c r="O22" s="417">
        <v>2.33</v>
      </c>
    </row>
    <row r="23" spans="1:15" ht="15.75">
      <c r="A23" s="218">
        <f t="shared" si="0"/>
        <v>17</v>
      </c>
      <c r="B23" s="281">
        <v>4</v>
      </c>
      <c r="C23" s="283" t="s">
        <v>1639</v>
      </c>
      <c r="D23" s="290">
        <v>78.7</v>
      </c>
      <c r="E23" s="293">
        <v>86.57</v>
      </c>
      <c r="F23" s="293">
        <v>87.36</v>
      </c>
      <c r="G23" s="293">
        <v>82.64</v>
      </c>
      <c r="H23" s="293">
        <v>83.42</v>
      </c>
      <c r="I23" s="293">
        <v>78.7</v>
      </c>
      <c r="J23" s="293">
        <v>78.7</v>
      </c>
      <c r="K23" s="293">
        <v>74.77</v>
      </c>
      <c r="L23" s="293">
        <v>73.98</v>
      </c>
      <c r="M23" s="293">
        <v>70.83</v>
      </c>
      <c r="N23" s="372">
        <v>70.04</v>
      </c>
      <c r="O23" s="417">
        <v>0.75</v>
      </c>
    </row>
    <row r="24" spans="1:15" s="834" customFormat="1" ht="15.75">
      <c r="A24" s="849">
        <f t="shared" si="0"/>
        <v>18</v>
      </c>
      <c r="B24" s="850">
        <v>37</v>
      </c>
      <c r="C24" s="851" t="s">
        <v>1684</v>
      </c>
      <c r="D24" s="852">
        <v>78.7</v>
      </c>
      <c r="E24" s="853">
        <v>86.57</v>
      </c>
      <c r="F24" s="853">
        <v>87.36</v>
      </c>
      <c r="G24" s="853">
        <v>82.64</v>
      </c>
      <c r="H24" s="853">
        <v>83.42</v>
      </c>
      <c r="I24" s="853">
        <v>78.7</v>
      </c>
      <c r="J24" s="853">
        <v>78.7</v>
      </c>
      <c r="K24" s="853">
        <v>74.77</v>
      </c>
      <c r="L24" s="853">
        <v>73.98</v>
      </c>
      <c r="M24" s="853">
        <v>70.83</v>
      </c>
      <c r="N24" s="854">
        <v>70.04</v>
      </c>
      <c r="O24" s="855">
        <v>0.75</v>
      </c>
    </row>
    <row r="25" spans="1:15" ht="15.75">
      <c r="A25" s="218">
        <f t="shared" si="0"/>
        <v>19</v>
      </c>
      <c r="B25" s="281">
        <v>38</v>
      </c>
      <c r="C25" s="283" t="s">
        <v>1703</v>
      </c>
      <c r="D25" s="290">
        <v>176.3</v>
      </c>
      <c r="E25" s="293">
        <v>193.93</v>
      </c>
      <c r="F25" s="293">
        <v>195.69</v>
      </c>
      <c r="G25" s="293">
        <v>185.12</v>
      </c>
      <c r="H25" s="293">
        <v>186.88</v>
      </c>
      <c r="I25" s="293">
        <v>176.3</v>
      </c>
      <c r="J25" s="293">
        <v>176.3</v>
      </c>
      <c r="K25" s="293">
        <v>167.49</v>
      </c>
      <c r="L25" s="293">
        <v>165.72</v>
      </c>
      <c r="M25" s="293">
        <v>158.67</v>
      </c>
      <c r="N25" s="372">
        <v>156.91</v>
      </c>
      <c r="O25" s="417">
        <v>1.68</v>
      </c>
    </row>
    <row r="26" spans="1:15" ht="15.75">
      <c r="A26" s="218">
        <f t="shared" si="0"/>
        <v>20</v>
      </c>
      <c r="B26" s="281">
        <v>30.47</v>
      </c>
      <c r="C26" s="283" t="s">
        <v>1873</v>
      </c>
      <c r="D26" s="290">
        <v>202.6</v>
      </c>
      <c r="E26" s="293">
        <v>222.86</v>
      </c>
      <c r="F26" s="293">
        <v>224.89</v>
      </c>
      <c r="G26" s="293">
        <v>212.73</v>
      </c>
      <c r="H26" s="293">
        <v>214.76</v>
      </c>
      <c r="I26" s="293">
        <v>202.6</v>
      </c>
      <c r="J26" s="293">
        <v>202.6</v>
      </c>
      <c r="K26" s="293">
        <v>192.47</v>
      </c>
      <c r="L26" s="293">
        <v>190.44</v>
      </c>
      <c r="M26" s="293">
        <v>182.34</v>
      </c>
      <c r="N26" s="372">
        <v>180.31</v>
      </c>
      <c r="O26" s="417">
        <v>1.93</v>
      </c>
    </row>
    <row r="27" spans="1:15" ht="15.75">
      <c r="A27" s="218">
        <f t="shared" si="0"/>
        <v>21</v>
      </c>
      <c r="B27" s="281">
        <v>8</v>
      </c>
      <c r="C27" s="283" t="s">
        <v>343</v>
      </c>
      <c r="D27" s="290">
        <v>419.9</v>
      </c>
      <c r="E27" s="293">
        <v>461.89</v>
      </c>
      <c r="F27" s="293">
        <v>466.09</v>
      </c>
      <c r="G27" s="293">
        <v>440.9</v>
      </c>
      <c r="H27" s="293">
        <v>445.09</v>
      </c>
      <c r="I27" s="293">
        <v>419.9</v>
      </c>
      <c r="J27" s="293">
        <v>419.9</v>
      </c>
      <c r="K27" s="293">
        <v>398.91</v>
      </c>
      <c r="L27" s="293">
        <v>394.71</v>
      </c>
      <c r="M27" s="293">
        <v>377.91</v>
      </c>
      <c r="N27" s="372">
        <v>373.71</v>
      </c>
      <c r="O27" s="417">
        <v>4</v>
      </c>
    </row>
    <row r="28" spans="1:15" ht="15.75">
      <c r="A28" s="218">
        <f t="shared" si="0"/>
        <v>22</v>
      </c>
      <c r="B28" s="281">
        <v>5.89</v>
      </c>
      <c r="C28" s="283" t="s">
        <v>2412</v>
      </c>
      <c r="D28" s="290">
        <v>176.3</v>
      </c>
      <c r="E28" s="293">
        <v>193.93</v>
      </c>
      <c r="F28" s="293">
        <v>195.69</v>
      </c>
      <c r="G28" s="293">
        <v>185.12</v>
      </c>
      <c r="H28" s="293">
        <v>186.88</v>
      </c>
      <c r="I28" s="293">
        <v>176.3</v>
      </c>
      <c r="J28" s="293">
        <v>176.3</v>
      </c>
      <c r="K28" s="293">
        <v>167.49</v>
      </c>
      <c r="L28" s="293">
        <v>165.72</v>
      </c>
      <c r="M28" s="293">
        <v>158.67</v>
      </c>
      <c r="N28" s="372">
        <v>156.91</v>
      </c>
      <c r="O28" s="417">
        <v>1.68</v>
      </c>
    </row>
    <row r="29" spans="1:15" ht="15.75">
      <c r="A29" s="218">
        <f t="shared" si="0"/>
        <v>23</v>
      </c>
      <c r="B29" s="281" t="s">
        <v>461</v>
      </c>
      <c r="C29" s="283" t="s">
        <v>1704</v>
      </c>
      <c r="D29" s="290">
        <v>176.3</v>
      </c>
      <c r="E29" s="293">
        <v>193.93</v>
      </c>
      <c r="F29" s="293">
        <v>195.69</v>
      </c>
      <c r="G29" s="293">
        <v>185.12</v>
      </c>
      <c r="H29" s="293">
        <v>186.88</v>
      </c>
      <c r="I29" s="293">
        <v>176.3</v>
      </c>
      <c r="J29" s="293">
        <v>176.3</v>
      </c>
      <c r="K29" s="293">
        <v>167.49</v>
      </c>
      <c r="L29" s="293">
        <v>165.72</v>
      </c>
      <c r="M29" s="293">
        <v>158.67</v>
      </c>
      <c r="N29" s="372">
        <v>156.91</v>
      </c>
      <c r="O29" s="417">
        <v>1.68</v>
      </c>
    </row>
    <row r="30" spans="1:15" ht="15.75">
      <c r="A30" s="218">
        <f t="shared" si="0"/>
        <v>24</v>
      </c>
      <c r="B30" s="281" t="s">
        <v>1705</v>
      </c>
      <c r="C30" s="283" t="s">
        <v>1712</v>
      </c>
      <c r="D30" s="290">
        <v>113.4</v>
      </c>
      <c r="E30" s="293">
        <v>124.74</v>
      </c>
      <c r="F30" s="293">
        <v>125.87</v>
      </c>
      <c r="G30" s="293">
        <v>119.07</v>
      </c>
      <c r="H30" s="293">
        <v>120.2</v>
      </c>
      <c r="I30" s="293">
        <v>113.4</v>
      </c>
      <c r="J30" s="293">
        <v>113.4</v>
      </c>
      <c r="K30" s="293">
        <v>107.73</v>
      </c>
      <c r="L30" s="293">
        <v>106.6</v>
      </c>
      <c r="M30" s="293">
        <v>102.06</v>
      </c>
      <c r="N30" s="372">
        <v>100.93</v>
      </c>
      <c r="O30" s="417">
        <v>1.08</v>
      </c>
    </row>
    <row r="31" spans="1:15" ht="15.75">
      <c r="A31" s="218">
        <v>25</v>
      </c>
      <c r="B31" s="281">
        <v>86</v>
      </c>
      <c r="C31" s="283" t="s">
        <v>1131</v>
      </c>
      <c r="D31" s="290">
        <v>176.3</v>
      </c>
      <c r="E31" s="293">
        <v>193.93</v>
      </c>
      <c r="F31" s="293">
        <v>195.69</v>
      </c>
      <c r="G31" s="293">
        <v>185.12</v>
      </c>
      <c r="H31" s="293">
        <v>186.88</v>
      </c>
      <c r="I31" s="293">
        <v>176.3</v>
      </c>
      <c r="J31" s="293">
        <v>176.3</v>
      </c>
      <c r="K31" s="293">
        <v>167.49</v>
      </c>
      <c r="L31" s="293">
        <v>165.72</v>
      </c>
      <c r="M31" s="293">
        <v>158.67</v>
      </c>
      <c r="N31" s="372">
        <v>156.91</v>
      </c>
      <c r="O31" s="417">
        <v>1.68</v>
      </c>
    </row>
    <row r="32" spans="1:15" ht="15.75">
      <c r="A32" s="218">
        <v>26</v>
      </c>
      <c r="B32" s="281">
        <v>13</v>
      </c>
      <c r="C32" s="283" t="s">
        <v>1707</v>
      </c>
      <c r="D32" s="290">
        <v>419.9</v>
      </c>
      <c r="E32" s="293">
        <v>461.89</v>
      </c>
      <c r="F32" s="293">
        <v>466.09</v>
      </c>
      <c r="G32" s="293">
        <v>440.9</v>
      </c>
      <c r="H32" s="293">
        <v>445.09</v>
      </c>
      <c r="I32" s="293">
        <v>419.9</v>
      </c>
      <c r="J32" s="293">
        <v>419.9</v>
      </c>
      <c r="K32" s="293">
        <v>398.91</v>
      </c>
      <c r="L32" s="293">
        <v>394.71</v>
      </c>
      <c r="M32" s="293">
        <v>377.91</v>
      </c>
      <c r="N32" s="372">
        <v>373.71</v>
      </c>
      <c r="O32" s="417">
        <v>4</v>
      </c>
    </row>
    <row r="33" spans="1:15" ht="31.5">
      <c r="A33" s="218" t="s">
        <v>2342</v>
      </c>
      <c r="B33" s="281"/>
      <c r="C33" s="284" t="s">
        <v>572</v>
      </c>
      <c r="D33" s="291">
        <v>419.9</v>
      </c>
      <c r="E33" s="293">
        <v>461.89</v>
      </c>
      <c r="F33" s="293">
        <v>466.09</v>
      </c>
      <c r="G33" s="293">
        <v>440.9</v>
      </c>
      <c r="H33" s="293">
        <v>445.09</v>
      </c>
      <c r="I33" s="293">
        <v>419.9</v>
      </c>
      <c r="J33" s="293">
        <v>419.9</v>
      </c>
      <c r="K33" s="293">
        <v>398.91</v>
      </c>
      <c r="L33" s="293">
        <v>394.71</v>
      </c>
      <c r="M33" s="293">
        <v>377.91</v>
      </c>
      <c r="N33" s="372">
        <v>373.71</v>
      </c>
      <c r="O33" s="417">
        <v>4</v>
      </c>
    </row>
    <row r="34" spans="1:15" ht="15.75">
      <c r="A34" s="218">
        <v>27</v>
      </c>
      <c r="B34" s="281">
        <v>14</v>
      </c>
      <c r="C34" s="283" t="s">
        <v>1708</v>
      </c>
      <c r="D34" s="290">
        <v>419.9</v>
      </c>
      <c r="E34" s="293">
        <v>461.89</v>
      </c>
      <c r="F34" s="293">
        <v>466.09</v>
      </c>
      <c r="G34" s="293">
        <v>440.9</v>
      </c>
      <c r="H34" s="293">
        <v>445.09</v>
      </c>
      <c r="I34" s="293">
        <v>419.9</v>
      </c>
      <c r="J34" s="293">
        <v>419.9</v>
      </c>
      <c r="K34" s="293">
        <v>398.91</v>
      </c>
      <c r="L34" s="293">
        <v>394.71</v>
      </c>
      <c r="M34" s="293">
        <v>377.91</v>
      </c>
      <c r="N34" s="372">
        <v>373.71</v>
      </c>
      <c r="O34" s="417">
        <v>4</v>
      </c>
    </row>
    <row r="35" spans="1:15" ht="15.75">
      <c r="A35" s="218">
        <f t="shared" si="0"/>
        <v>28</v>
      </c>
      <c r="B35" s="281">
        <v>15</v>
      </c>
      <c r="C35" s="283" t="s">
        <v>1709</v>
      </c>
      <c r="D35" s="290">
        <v>419.9</v>
      </c>
      <c r="E35" s="293">
        <v>461.89</v>
      </c>
      <c r="F35" s="293">
        <v>466.09</v>
      </c>
      <c r="G35" s="293">
        <v>440.9</v>
      </c>
      <c r="H35" s="293">
        <v>445.09</v>
      </c>
      <c r="I35" s="293">
        <v>419.9</v>
      </c>
      <c r="J35" s="293">
        <v>419.9</v>
      </c>
      <c r="K35" s="293">
        <v>398.91</v>
      </c>
      <c r="L35" s="293">
        <v>394.71</v>
      </c>
      <c r="M35" s="293">
        <v>377.91</v>
      </c>
      <c r="N35" s="372">
        <v>373.71</v>
      </c>
      <c r="O35" s="417">
        <v>4</v>
      </c>
    </row>
    <row r="36" spans="1:15" ht="16.5" thickBot="1">
      <c r="A36" s="218">
        <f t="shared" si="0"/>
        <v>29</v>
      </c>
      <c r="B36" s="296">
        <v>16</v>
      </c>
      <c r="C36" s="285" t="s">
        <v>1710</v>
      </c>
      <c r="D36" s="292">
        <v>419.9</v>
      </c>
      <c r="E36" s="298">
        <v>461.89</v>
      </c>
      <c r="F36" s="298">
        <v>466.09</v>
      </c>
      <c r="G36" s="298">
        <v>440.9</v>
      </c>
      <c r="H36" s="298">
        <v>445.09</v>
      </c>
      <c r="I36" s="298">
        <v>419.9</v>
      </c>
      <c r="J36" s="298">
        <v>419.9</v>
      </c>
      <c r="K36" s="298">
        <v>398.91</v>
      </c>
      <c r="L36" s="298">
        <v>394.71</v>
      </c>
      <c r="M36" s="298">
        <v>377.91</v>
      </c>
      <c r="N36" s="373">
        <v>373.71</v>
      </c>
      <c r="O36" s="418">
        <v>4</v>
      </c>
    </row>
  </sheetData>
  <sheetProtection/>
  <mergeCells count="8">
    <mergeCell ref="N2:O2"/>
    <mergeCell ref="C5:C6"/>
    <mergeCell ref="D5:D6"/>
    <mergeCell ref="E5:F5"/>
    <mergeCell ref="G5:H5"/>
    <mergeCell ref="I5:J5"/>
    <mergeCell ref="O5:O6"/>
    <mergeCell ref="A3:O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80" zoomScaleSheetLayoutView="80" zoomScalePageLayoutView="0" workbookViewId="0" topLeftCell="A6">
      <selection activeCell="A24" sqref="A24:IV24"/>
    </sheetView>
  </sheetViews>
  <sheetFormatPr defaultColWidth="9.140625" defaultRowHeight="12.75"/>
  <cols>
    <col min="1" max="1" width="7.00390625" style="8" customWidth="1"/>
    <col min="2" max="2" width="20.8515625" style="8" customWidth="1"/>
    <col min="3" max="3" width="56.8515625" style="8" customWidth="1"/>
    <col min="4" max="4" width="19.7109375" style="8" customWidth="1"/>
    <col min="5" max="10" width="10.00390625" style="8" customWidth="1"/>
    <col min="11" max="14" width="12.7109375" style="8" customWidth="1"/>
    <col min="15" max="16384" width="9.140625" style="8" customWidth="1"/>
  </cols>
  <sheetData>
    <row r="1" spans="1:14" ht="12.75">
      <c r="A1" s="219"/>
      <c r="B1" s="219"/>
      <c r="C1" s="219"/>
      <c r="M1" s="1093" t="s">
        <v>1879</v>
      </c>
      <c r="N1" s="1093"/>
    </row>
    <row r="2" spans="1:14" ht="12.75">
      <c r="A2" s="219"/>
      <c r="B2" s="219"/>
      <c r="C2" s="219"/>
      <c r="D2" s="219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55.5" customHeight="1">
      <c r="A3" s="1090" t="s">
        <v>1880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</row>
    <row r="4" spans="1:14" ht="13.5" thickBot="1">
      <c r="A4" s="216" t="str">
        <f>'Прил 25'!A4</f>
        <v>Тарифы с 01.01.2019г. к Тарифному соглашению от 29.12.2018г.</v>
      </c>
      <c r="B4" s="217"/>
      <c r="C4" s="220"/>
      <c r="D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s="287" customFormat="1" ht="38.25" customHeight="1" thickBot="1">
      <c r="A5" s="221"/>
      <c r="B5" s="221"/>
      <c r="C5" s="1086" t="s">
        <v>357</v>
      </c>
      <c r="D5" s="1086" t="s">
        <v>1729</v>
      </c>
      <c r="E5" s="941" t="s">
        <v>1138</v>
      </c>
      <c r="F5" s="942"/>
      <c r="G5" s="948" t="s">
        <v>1139</v>
      </c>
      <c r="H5" s="949"/>
      <c r="I5" s="941" t="s">
        <v>1140</v>
      </c>
      <c r="J5" s="942"/>
      <c r="K5" s="44" t="s">
        <v>1141</v>
      </c>
      <c r="L5" s="44" t="s">
        <v>1142</v>
      </c>
      <c r="M5" s="44" t="s">
        <v>1143</v>
      </c>
      <c r="N5" s="44" t="s">
        <v>1144</v>
      </c>
    </row>
    <row r="6" spans="1:14" ht="159" customHeight="1" thickBot="1">
      <c r="A6" s="280" t="s">
        <v>340</v>
      </c>
      <c r="B6" s="280" t="s">
        <v>1692</v>
      </c>
      <c r="C6" s="1091"/>
      <c r="D6" s="1094"/>
      <c r="E6" s="44" t="s">
        <v>1145</v>
      </c>
      <c r="F6" s="44" t="s">
        <v>1146</v>
      </c>
      <c r="G6" s="44" t="s">
        <v>1145</v>
      </c>
      <c r="H6" s="44" t="s">
        <v>1146</v>
      </c>
      <c r="I6" s="44" t="s">
        <v>1145</v>
      </c>
      <c r="J6" s="44" t="s">
        <v>1146</v>
      </c>
      <c r="K6" s="44" t="s">
        <v>1146</v>
      </c>
      <c r="L6" s="44" t="s">
        <v>1145</v>
      </c>
      <c r="M6" s="44" t="s">
        <v>1146</v>
      </c>
      <c r="N6" s="44" t="s">
        <v>1145</v>
      </c>
    </row>
    <row r="7" spans="1:14" ht="15.75">
      <c r="A7" s="300">
        <v>1</v>
      </c>
      <c r="B7" s="577">
        <v>1</v>
      </c>
      <c r="C7" s="573" t="s">
        <v>1693</v>
      </c>
      <c r="D7" s="414">
        <v>1.1025</v>
      </c>
      <c r="E7" s="303">
        <v>1.1</v>
      </c>
      <c r="F7" s="303">
        <v>1.11</v>
      </c>
      <c r="G7" s="303">
        <v>1.05</v>
      </c>
      <c r="H7" s="303">
        <v>1.06</v>
      </c>
      <c r="I7" s="303">
        <v>1</v>
      </c>
      <c r="J7" s="303">
        <v>1</v>
      </c>
      <c r="K7" s="303">
        <v>0.95</v>
      </c>
      <c r="L7" s="303">
        <v>0.94</v>
      </c>
      <c r="M7" s="303">
        <v>0.9</v>
      </c>
      <c r="N7" s="304">
        <v>0.89</v>
      </c>
    </row>
    <row r="8" spans="1:14" ht="15.75">
      <c r="A8" s="218">
        <v>2</v>
      </c>
      <c r="B8" s="578">
        <v>3</v>
      </c>
      <c r="C8" s="574" t="s">
        <v>451</v>
      </c>
      <c r="D8" s="299">
        <v>1.1025</v>
      </c>
      <c r="E8" s="289">
        <v>1.1</v>
      </c>
      <c r="F8" s="289">
        <v>1.11</v>
      </c>
      <c r="G8" s="289">
        <v>1.05</v>
      </c>
      <c r="H8" s="289">
        <v>1.06</v>
      </c>
      <c r="I8" s="289">
        <v>1</v>
      </c>
      <c r="J8" s="289">
        <v>1</v>
      </c>
      <c r="K8" s="289">
        <v>0.95</v>
      </c>
      <c r="L8" s="289">
        <v>0.94</v>
      </c>
      <c r="M8" s="289">
        <v>0.9</v>
      </c>
      <c r="N8" s="305">
        <v>0.89</v>
      </c>
    </row>
    <row r="9" spans="1:14" ht="15.75">
      <c r="A9" s="218">
        <f>A8+1</f>
        <v>3</v>
      </c>
      <c r="B9" s="578">
        <v>18</v>
      </c>
      <c r="C9" s="574" t="s">
        <v>452</v>
      </c>
      <c r="D9" s="299">
        <v>1.1025</v>
      </c>
      <c r="E9" s="289">
        <v>1.1</v>
      </c>
      <c r="F9" s="289">
        <v>1.11</v>
      </c>
      <c r="G9" s="289">
        <v>1.05</v>
      </c>
      <c r="H9" s="289">
        <v>1.06</v>
      </c>
      <c r="I9" s="289">
        <v>1</v>
      </c>
      <c r="J9" s="289">
        <v>1</v>
      </c>
      <c r="K9" s="289">
        <v>0.95</v>
      </c>
      <c r="L9" s="289">
        <v>0.94</v>
      </c>
      <c r="M9" s="289">
        <v>0.9</v>
      </c>
      <c r="N9" s="305">
        <v>0.89</v>
      </c>
    </row>
    <row r="10" spans="1:14" ht="15.75">
      <c r="A10" s="218">
        <f aca="true" t="shared" si="0" ref="A10:A37">A9+1</f>
        <v>4</v>
      </c>
      <c r="B10" s="578">
        <v>20</v>
      </c>
      <c r="C10" s="574" t="s">
        <v>1681</v>
      </c>
      <c r="D10" s="299">
        <v>1.1025</v>
      </c>
      <c r="E10" s="289">
        <v>1.1</v>
      </c>
      <c r="F10" s="289">
        <v>1.11</v>
      </c>
      <c r="G10" s="289">
        <v>1.05</v>
      </c>
      <c r="H10" s="289">
        <v>1.06</v>
      </c>
      <c r="I10" s="289">
        <v>1</v>
      </c>
      <c r="J10" s="289">
        <v>1</v>
      </c>
      <c r="K10" s="289">
        <v>0.95</v>
      </c>
      <c r="L10" s="289">
        <v>0.94</v>
      </c>
      <c r="M10" s="289">
        <v>0.9</v>
      </c>
      <c r="N10" s="305">
        <v>0.89</v>
      </c>
    </row>
    <row r="11" spans="1:14" ht="15.75">
      <c r="A11" s="218">
        <f t="shared" si="0"/>
        <v>5</v>
      </c>
      <c r="B11" s="578">
        <v>21</v>
      </c>
      <c r="C11" s="574" t="s">
        <v>453</v>
      </c>
      <c r="D11" s="299">
        <v>1.1025</v>
      </c>
      <c r="E11" s="289">
        <v>1.1</v>
      </c>
      <c r="F11" s="289">
        <v>1.11</v>
      </c>
      <c r="G11" s="289">
        <v>1.05</v>
      </c>
      <c r="H11" s="289">
        <v>1.06</v>
      </c>
      <c r="I11" s="289">
        <v>1</v>
      </c>
      <c r="J11" s="289">
        <v>1</v>
      </c>
      <c r="K11" s="289">
        <v>0.95</v>
      </c>
      <c r="L11" s="289">
        <v>0.94</v>
      </c>
      <c r="M11" s="289">
        <v>0.9</v>
      </c>
      <c r="N11" s="305">
        <v>0.89</v>
      </c>
    </row>
    <row r="12" spans="1:14" ht="15.75">
      <c r="A12" s="218">
        <f t="shared" si="0"/>
        <v>6</v>
      </c>
      <c r="B12" s="578" t="s">
        <v>1694</v>
      </c>
      <c r="C12" s="574" t="s">
        <v>1695</v>
      </c>
      <c r="D12" s="299">
        <v>1.1025</v>
      </c>
      <c r="E12" s="289">
        <v>1.1</v>
      </c>
      <c r="F12" s="289">
        <v>1.11</v>
      </c>
      <c r="G12" s="289">
        <v>1.05</v>
      </c>
      <c r="H12" s="289">
        <v>1.06</v>
      </c>
      <c r="I12" s="289">
        <v>1</v>
      </c>
      <c r="J12" s="289">
        <v>1</v>
      </c>
      <c r="K12" s="289">
        <v>0.95</v>
      </c>
      <c r="L12" s="289">
        <v>0.94</v>
      </c>
      <c r="M12" s="289">
        <v>0.9</v>
      </c>
      <c r="N12" s="305">
        <v>0.89</v>
      </c>
    </row>
    <row r="13" spans="1:14" ht="15.75">
      <c r="A13" s="218">
        <f t="shared" si="0"/>
        <v>7</v>
      </c>
      <c r="B13" s="578" t="s">
        <v>1696</v>
      </c>
      <c r="C13" s="574" t="s">
        <v>454</v>
      </c>
      <c r="D13" s="299">
        <v>1.05</v>
      </c>
      <c r="E13" s="289">
        <v>1.1</v>
      </c>
      <c r="F13" s="289">
        <v>1.11</v>
      </c>
      <c r="G13" s="289">
        <v>1.05</v>
      </c>
      <c r="H13" s="289">
        <v>1.06</v>
      </c>
      <c r="I13" s="289">
        <v>1</v>
      </c>
      <c r="J13" s="289">
        <v>1</v>
      </c>
      <c r="K13" s="289">
        <v>0.95</v>
      </c>
      <c r="L13" s="289">
        <v>0.94</v>
      </c>
      <c r="M13" s="289">
        <v>0.9</v>
      </c>
      <c r="N13" s="305">
        <v>0.89</v>
      </c>
    </row>
    <row r="14" spans="1:14" ht="15.75">
      <c r="A14" s="218">
        <f t="shared" si="0"/>
        <v>8</v>
      </c>
      <c r="B14" s="578" t="s">
        <v>1697</v>
      </c>
      <c r="C14" s="574" t="s">
        <v>1698</v>
      </c>
      <c r="D14" s="299">
        <v>1.1025</v>
      </c>
      <c r="E14" s="289">
        <v>1.1</v>
      </c>
      <c r="F14" s="289">
        <v>1.11</v>
      </c>
      <c r="G14" s="289">
        <v>1.05</v>
      </c>
      <c r="H14" s="289">
        <v>1.06</v>
      </c>
      <c r="I14" s="289">
        <v>1</v>
      </c>
      <c r="J14" s="289">
        <v>1</v>
      </c>
      <c r="K14" s="289">
        <v>0.95</v>
      </c>
      <c r="L14" s="289">
        <v>0.94</v>
      </c>
      <c r="M14" s="289">
        <v>0.9</v>
      </c>
      <c r="N14" s="305">
        <v>0.89</v>
      </c>
    </row>
    <row r="15" spans="1:14" ht="15.75">
      <c r="A15" s="218">
        <f t="shared" si="0"/>
        <v>9</v>
      </c>
      <c r="B15" s="578" t="s">
        <v>1699</v>
      </c>
      <c r="C15" s="574" t="s">
        <v>1711</v>
      </c>
      <c r="D15" s="299">
        <v>1.1025</v>
      </c>
      <c r="E15" s="289">
        <v>1.1</v>
      </c>
      <c r="F15" s="289">
        <v>1.11</v>
      </c>
      <c r="G15" s="289">
        <v>1.05</v>
      </c>
      <c r="H15" s="289">
        <v>1.06</v>
      </c>
      <c r="I15" s="289">
        <v>1</v>
      </c>
      <c r="J15" s="289">
        <v>1</v>
      </c>
      <c r="K15" s="289">
        <v>0.95</v>
      </c>
      <c r="L15" s="289">
        <v>0.94</v>
      </c>
      <c r="M15" s="289">
        <v>0.9</v>
      </c>
      <c r="N15" s="305">
        <v>0.89</v>
      </c>
    </row>
    <row r="16" spans="1:14" ht="15.75">
      <c r="A16" s="218">
        <f t="shared" si="0"/>
        <v>10</v>
      </c>
      <c r="B16" s="578" t="s">
        <v>1700</v>
      </c>
      <c r="C16" s="574" t="s">
        <v>1682</v>
      </c>
      <c r="D16" s="299">
        <v>2</v>
      </c>
      <c r="E16" s="289">
        <v>1.1</v>
      </c>
      <c r="F16" s="289">
        <v>1.11</v>
      </c>
      <c r="G16" s="289">
        <v>1.05</v>
      </c>
      <c r="H16" s="289">
        <v>1.06</v>
      </c>
      <c r="I16" s="289">
        <v>1</v>
      </c>
      <c r="J16" s="289">
        <v>1</v>
      </c>
      <c r="K16" s="289">
        <v>0.95</v>
      </c>
      <c r="L16" s="289">
        <v>0.94</v>
      </c>
      <c r="M16" s="289">
        <v>0.9</v>
      </c>
      <c r="N16" s="305">
        <v>0.89</v>
      </c>
    </row>
    <row r="17" spans="1:14" ht="15.75">
      <c r="A17" s="218">
        <f t="shared" si="0"/>
        <v>11</v>
      </c>
      <c r="B17" s="578">
        <v>56</v>
      </c>
      <c r="C17" s="574" t="s">
        <v>455</v>
      </c>
      <c r="D17" s="299">
        <v>1.1025</v>
      </c>
      <c r="E17" s="289">
        <v>1.1</v>
      </c>
      <c r="F17" s="289">
        <v>1.11</v>
      </c>
      <c r="G17" s="289">
        <v>1.05</v>
      </c>
      <c r="H17" s="289">
        <v>1.06</v>
      </c>
      <c r="I17" s="289">
        <v>1</v>
      </c>
      <c r="J17" s="289">
        <v>1</v>
      </c>
      <c r="K17" s="289">
        <v>0.95</v>
      </c>
      <c r="L17" s="289">
        <v>0.94</v>
      </c>
      <c r="M17" s="289">
        <v>0.9</v>
      </c>
      <c r="N17" s="305">
        <v>0.89</v>
      </c>
    </row>
    <row r="18" spans="1:14" ht="15.75">
      <c r="A18" s="218">
        <f t="shared" si="0"/>
        <v>12</v>
      </c>
      <c r="B18" s="578" t="s">
        <v>446</v>
      </c>
      <c r="C18" s="574" t="s">
        <v>456</v>
      </c>
      <c r="D18" s="299">
        <v>1.1025</v>
      </c>
      <c r="E18" s="289">
        <v>1.1</v>
      </c>
      <c r="F18" s="289">
        <v>1.11</v>
      </c>
      <c r="G18" s="289">
        <v>1.05</v>
      </c>
      <c r="H18" s="289">
        <v>1.06</v>
      </c>
      <c r="I18" s="289">
        <v>1</v>
      </c>
      <c r="J18" s="289">
        <v>1</v>
      </c>
      <c r="K18" s="289">
        <v>0.95</v>
      </c>
      <c r="L18" s="289">
        <v>0.94</v>
      </c>
      <c r="M18" s="289">
        <v>0.9</v>
      </c>
      <c r="N18" s="305">
        <v>0.89</v>
      </c>
    </row>
    <row r="19" spans="1:14" ht="15.75">
      <c r="A19" s="218">
        <f t="shared" si="0"/>
        <v>13</v>
      </c>
      <c r="B19" s="578">
        <v>59.82</v>
      </c>
      <c r="C19" s="574" t="s">
        <v>457</v>
      </c>
      <c r="D19" s="299">
        <v>1.1025</v>
      </c>
      <c r="E19" s="289">
        <v>1.1</v>
      </c>
      <c r="F19" s="289">
        <v>1.11</v>
      </c>
      <c r="G19" s="289">
        <v>1.05</v>
      </c>
      <c r="H19" s="289">
        <v>1.06</v>
      </c>
      <c r="I19" s="289">
        <v>1</v>
      </c>
      <c r="J19" s="289">
        <v>1</v>
      </c>
      <c r="K19" s="289">
        <v>0.95</v>
      </c>
      <c r="L19" s="289">
        <v>0.94</v>
      </c>
      <c r="M19" s="289">
        <v>0.9</v>
      </c>
      <c r="N19" s="305">
        <v>0.89</v>
      </c>
    </row>
    <row r="20" spans="1:14" ht="15.75">
      <c r="A20" s="218">
        <f t="shared" si="0"/>
        <v>14</v>
      </c>
      <c r="B20" s="578">
        <v>60.83</v>
      </c>
      <c r="C20" s="574" t="s">
        <v>1701</v>
      </c>
      <c r="D20" s="299">
        <v>1.1025</v>
      </c>
      <c r="E20" s="289">
        <v>1.1</v>
      </c>
      <c r="F20" s="289">
        <v>1.11</v>
      </c>
      <c r="G20" s="289">
        <v>1.05</v>
      </c>
      <c r="H20" s="289">
        <v>1.06</v>
      </c>
      <c r="I20" s="289">
        <v>1</v>
      </c>
      <c r="J20" s="289">
        <v>1</v>
      </c>
      <c r="K20" s="289">
        <v>0.95</v>
      </c>
      <c r="L20" s="289">
        <v>0.94</v>
      </c>
      <c r="M20" s="289">
        <v>0.9</v>
      </c>
      <c r="N20" s="305">
        <v>0.89</v>
      </c>
    </row>
    <row r="21" spans="1:14" ht="15.75">
      <c r="A21" s="218">
        <f t="shared" si="0"/>
        <v>15</v>
      </c>
      <c r="B21" s="578">
        <v>61</v>
      </c>
      <c r="C21" s="574" t="s">
        <v>458</v>
      </c>
      <c r="D21" s="299">
        <v>2</v>
      </c>
      <c r="E21" s="289">
        <v>1.1</v>
      </c>
      <c r="F21" s="289">
        <v>1.11</v>
      </c>
      <c r="G21" s="289">
        <v>1.05</v>
      </c>
      <c r="H21" s="289">
        <v>1.06</v>
      </c>
      <c r="I21" s="289">
        <v>1</v>
      </c>
      <c r="J21" s="289">
        <v>1</v>
      </c>
      <c r="K21" s="289">
        <v>0.95</v>
      </c>
      <c r="L21" s="289">
        <v>0.94</v>
      </c>
      <c r="M21" s="289">
        <v>0.9</v>
      </c>
      <c r="N21" s="305">
        <v>0.89</v>
      </c>
    </row>
    <row r="22" spans="1:14" ht="15.75">
      <c r="A22" s="218">
        <f t="shared" si="0"/>
        <v>16</v>
      </c>
      <c r="B22" s="578" t="s">
        <v>1702</v>
      </c>
      <c r="C22" s="574" t="s">
        <v>459</v>
      </c>
      <c r="D22" s="299">
        <v>1.1025</v>
      </c>
      <c r="E22" s="289">
        <v>1.1</v>
      </c>
      <c r="F22" s="289">
        <v>1.11</v>
      </c>
      <c r="G22" s="289">
        <v>1.05</v>
      </c>
      <c r="H22" s="289">
        <v>1.06</v>
      </c>
      <c r="I22" s="289">
        <v>1</v>
      </c>
      <c r="J22" s="289">
        <v>1</v>
      </c>
      <c r="K22" s="289">
        <v>0.95</v>
      </c>
      <c r="L22" s="289">
        <v>0.94</v>
      </c>
      <c r="M22" s="289">
        <v>0.9</v>
      </c>
      <c r="N22" s="305">
        <v>0.89</v>
      </c>
    </row>
    <row r="23" spans="1:14" ht="15.75">
      <c r="A23" s="218">
        <f t="shared" si="0"/>
        <v>17</v>
      </c>
      <c r="B23" s="578">
        <v>4</v>
      </c>
      <c r="C23" s="574" t="s">
        <v>1639</v>
      </c>
      <c r="D23" s="299">
        <v>1.05</v>
      </c>
      <c r="E23" s="289">
        <v>1.1</v>
      </c>
      <c r="F23" s="289">
        <v>1.11</v>
      </c>
      <c r="G23" s="289">
        <v>1.05</v>
      </c>
      <c r="H23" s="289">
        <v>1.06</v>
      </c>
      <c r="I23" s="289">
        <v>1</v>
      </c>
      <c r="J23" s="289">
        <v>1</v>
      </c>
      <c r="K23" s="289">
        <v>0.95</v>
      </c>
      <c r="L23" s="289">
        <v>0.94</v>
      </c>
      <c r="M23" s="289">
        <v>0.9</v>
      </c>
      <c r="N23" s="305">
        <v>0.89</v>
      </c>
    </row>
    <row r="24" spans="1:14" s="834" customFormat="1" ht="15.75">
      <c r="A24" s="849">
        <f t="shared" si="0"/>
        <v>18</v>
      </c>
      <c r="B24" s="856">
        <v>37</v>
      </c>
      <c r="C24" s="857" t="s">
        <v>1684</v>
      </c>
      <c r="D24" s="858">
        <v>1.1025</v>
      </c>
      <c r="E24" s="859">
        <v>1.1</v>
      </c>
      <c r="F24" s="859">
        <v>1.11</v>
      </c>
      <c r="G24" s="859">
        <v>1.05</v>
      </c>
      <c r="H24" s="859">
        <v>1.06</v>
      </c>
      <c r="I24" s="859">
        <v>1</v>
      </c>
      <c r="J24" s="859">
        <v>1</v>
      </c>
      <c r="K24" s="859">
        <v>0.95</v>
      </c>
      <c r="L24" s="859">
        <v>0.94</v>
      </c>
      <c r="M24" s="859">
        <v>0.9</v>
      </c>
      <c r="N24" s="860">
        <v>0.89</v>
      </c>
    </row>
    <row r="25" spans="1:14" ht="15.75">
      <c r="A25" s="218">
        <f t="shared" si="0"/>
        <v>19</v>
      </c>
      <c r="B25" s="578">
        <v>38</v>
      </c>
      <c r="C25" s="574" t="s">
        <v>1703</v>
      </c>
      <c r="D25" s="299">
        <v>1.1025</v>
      </c>
      <c r="E25" s="289">
        <v>1.1</v>
      </c>
      <c r="F25" s="289">
        <v>1.11</v>
      </c>
      <c r="G25" s="289">
        <v>1.05</v>
      </c>
      <c r="H25" s="289">
        <v>1.06</v>
      </c>
      <c r="I25" s="289">
        <v>1</v>
      </c>
      <c r="J25" s="289">
        <v>1</v>
      </c>
      <c r="K25" s="289">
        <v>0.95</v>
      </c>
      <c r="L25" s="289">
        <v>0.94</v>
      </c>
      <c r="M25" s="289">
        <v>0.9</v>
      </c>
      <c r="N25" s="305">
        <v>0.89</v>
      </c>
    </row>
    <row r="26" spans="1:14" ht="15.75">
      <c r="A26" s="218">
        <f t="shared" si="0"/>
        <v>20</v>
      </c>
      <c r="B26" s="578">
        <v>30.47</v>
      </c>
      <c r="C26" s="574" t="s">
        <v>1873</v>
      </c>
      <c r="D26" s="299">
        <v>1.1025</v>
      </c>
      <c r="E26" s="289">
        <v>1.1</v>
      </c>
      <c r="F26" s="289">
        <v>1.11</v>
      </c>
      <c r="G26" s="289">
        <v>1.05</v>
      </c>
      <c r="H26" s="289">
        <v>1.06</v>
      </c>
      <c r="I26" s="289">
        <v>1</v>
      </c>
      <c r="J26" s="289">
        <v>1</v>
      </c>
      <c r="K26" s="289">
        <v>0.95</v>
      </c>
      <c r="L26" s="289">
        <v>0.94</v>
      </c>
      <c r="M26" s="289">
        <v>0.9</v>
      </c>
      <c r="N26" s="305">
        <v>0.89</v>
      </c>
    </row>
    <row r="27" spans="1:14" ht="15.75">
      <c r="A27" s="218">
        <f t="shared" si="0"/>
        <v>21</v>
      </c>
      <c r="B27" s="578">
        <v>8</v>
      </c>
      <c r="C27" s="574" t="s">
        <v>343</v>
      </c>
      <c r="D27" s="299">
        <v>1.1025</v>
      </c>
      <c r="E27" s="289">
        <v>1.1</v>
      </c>
      <c r="F27" s="289">
        <v>1.11</v>
      </c>
      <c r="G27" s="289">
        <v>1.05</v>
      </c>
      <c r="H27" s="289">
        <v>1.06</v>
      </c>
      <c r="I27" s="289">
        <v>1</v>
      </c>
      <c r="J27" s="289">
        <v>1</v>
      </c>
      <c r="K27" s="289">
        <v>0.95</v>
      </c>
      <c r="L27" s="289">
        <v>0.94</v>
      </c>
      <c r="M27" s="289">
        <v>0.9</v>
      </c>
      <c r="N27" s="305">
        <v>0.89</v>
      </c>
    </row>
    <row r="28" spans="1:14" ht="15.75">
      <c r="A28" s="218">
        <f t="shared" si="0"/>
        <v>22</v>
      </c>
      <c r="B28" s="578">
        <v>5.89</v>
      </c>
      <c r="C28" s="574" t="s">
        <v>2412</v>
      </c>
      <c r="D28" s="299">
        <v>1.05</v>
      </c>
      <c r="E28" s="289">
        <v>1.1</v>
      </c>
      <c r="F28" s="289">
        <v>1.11</v>
      </c>
      <c r="G28" s="289">
        <v>1.05</v>
      </c>
      <c r="H28" s="289">
        <v>1.06</v>
      </c>
      <c r="I28" s="289">
        <v>1</v>
      </c>
      <c r="J28" s="289">
        <v>1</v>
      </c>
      <c r="K28" s="289">
        <v>0.95</v>
      </c>
      <c r="L28" s="289">
        <v>0.94</v>
      </c>
      <c r="M28" s="289">
        <v>0.9</v>
      </c>
      <c r="N28" s="305">
        <v>0.89</v>
      </c>
    </row>
    <row r="29" spans="1:14" ht="15.75">
      <c r="A29" s="218">
        <f t="shared" si="0"/>
        <v>23</v>
      </c>
      <c r="B29" s="578" t="s">
        <v>461</v>
      </c>
      <c r="C29" s="574" t="s">
        <v>1704</v>
      </c>
      <c r="D29" s="299">
        <v>1.1025</v>
      </c>
      <c r="E29" s="289">
        <v>1.1</v>
      </c>
      <c r="F29" s="289">
        <v>1.11</v>
      </c>
      <c r="G29" s="289">
        <v>1.05</v>
      </c>
      <c r="H29" s="289">
        <v>1.06</v>
      </c>
      <c r="I29" s="289">
        <v>1</v>
      </c>
      <c r="J29" s="289">
        <v>1</v>
      </c>
      <c r="K29" s="289">
        <v>0.95</v>
      </c>
      <c r="L29" s="289">
        <v>0.94</v>
      </c>
      <c r="M29" s="289">
        <v>0.9</v>
      </c>
      <c r="N29" s="305">
        <v>0.89</v>
      </c>
    </row>
    <row r="30" spans="1:14" ht="15.75">
      <c r="A30" s="218">
        <f t="shared" si="0"/>
        <v>24</v>
      </c>
      <c r="B30" s="578" t="s">
        <v>1705</v>
      </c>
      <c r="C30" s="574" t="s">
        <v>1712</v>
      </c>
      <c r="D30" s="299">
        <v>1.1025</v>
      </c>
      <c r="E30" s="289">
        <v>1.1</v>
      </c>
      <c r="F30" s="289">
        <v>1.11</v>
      </c>
      <c r="G30" s="289">
        <v>1.05</v>
      </c>
      <c r="H30" s="289">
        <v>1.06</v>
      </c>
      <c r="I30" s="289">
        <v>1</v>
      </c>
      <c r="J30" s="289">
        <v>1</v>
      </c>
      <c r="K30" s="289">
        <v>0.95</v>
      </c>
      <c r="L30" s="289">
        <v>0.94</v>
      </c>
      <c r="M30" s="289">
        <v>0.9</v>
      </c>
      <c r="N30" s="305">
        <v>0.89</v>
      </c>
    </row>
    <row r="31" spans="1:14" ht="15.75">
      <c r="A31" s="218">
        <v>25</v>
      </c>
      <c r="B31" s="578">
        <v>86</v>
      </c>
      <c r="C31" s="574" t="s">
        <v>1706</v>
      </c>
      <c r="D31" s="299">
        <v>1.1025</v>
      </c>
      <c r="E31" s="289">
        <v>1.1</v>
      </c>
      <c r="F31" s="289">
        <v>1.11</v>
      </c>
      <c r="G31" s="289">
        <v>1.05</v>
      </c>
      <c r="H31" s="289">
        <v>1.06</v>
      </c>
      <c r="I31" s="289">
        <v>1</v>
      </c>
      <c r="J31" s="289">
        <v>1</v>
      </c>
      <c r="K31" s="289">
        <v>0.95</v>
      </c>
      <c r="L31" s="289">
        <v>0.94</v>
      </c>
      <c r="M31" s="289">
        <v>0.9</v>
      </c>
      <c r="N31" s="305">
        <v>0.89</v>
      </c>
    </row>
    <row r="32" spans="1:14" ht="15.75">
      <c r="A32" s="218">
        <v>26</v>
      </c>
      <c r="B32" s="578">
        <v>13</v>
      </c>
      <c r="C32" s="574" t="s">
        <v>1707</v>
      </c>
      <c r="D32" s="299">
        <v>2</v>
      </c>
      <c r="E32" s="289">
        <v>1.1</v>
      </c>
      <c r="F32" s="289">
        <v>1.11</v>
      </c>
      <c r="G32" s="289">
        <v>1.05</v>
      </c>
      <c r="H32" s="289">
        <v>1.06</v>
      </c>
      <c r="I32" s="289">
        <v>1</v>
      </c>
      <c r="J32" s="289">
        <v>1</v>
      </c>
      <c r="K32" s="289">
        <v>0.95</v>
      </c>
      <c r="L32" s="289">
        <v>0.94</v>
      </c>
      <c r="M32" s="289">
        <v>0.9</v>
      </c>
      <c r="N32" s="305">
        <v>0.89</v>
      </c>
    </row>
    <row r="33" spans="1:14" ht="31.5">
      <c r="A33" s="552" t="s">
        <v>2342</v>
      </c>
      <c r="B33" s="578"/>
      <c r="C33" s="575" t="s">
        <v>572</v>
      </c>
      <c r="D33" s="299">
        <v>1.1025</v>
      </c>
      <c r="E33" s="289">
        <v>1.1</v>
      </c>
      <c r="F33" s="289">
        <v>1.11</v>
      </c>
      <c r="G33" s="289">
        <v>1.05</v>
      </c>
      <c r="H33" s="289">
        <v>1.06</v>
      </c>
      <c r="I33" s="289">
        <v>1</v>
      </c>
      <c r="J33" s="289">
        <v>1</v>
      </c>
      <c r="K33" s="289">
        <v>0.95</v>
      </c>
      <c r="L33" s="289">
        <v>0.94</v>
      </c>
      <c r="M33" s="289">
        <v>0.9</v>
      </c>
      <c r="N33" s="305">
        <v>0.89</v>
      </c>
    </row>
    <row r="34" spans="1:14" ht="15.75">
      <c r="A34" s="218">
        <v>27</v>
      </c>
      <c r="B34" s="578">
        <v>14</v>
      </c>
      <c r="C34" s="574" t="s">
        <v>1708</v>
      </c>
      <c r="D34" s="299">
        <v>2</v>
      </c>
      <c r="E34" s="289">
        <v>1.1</v>
      </c>
      <c r="F34" s="289">
        <v>1.11</v>
      </c>
      <c r="G34" s="289">
        <v>1.05</v>
      </c>
      <c r="H34" s="289">
        <v>1.06</v>
      </c>
      <c r="I34" s="289">
        <v>1</v>
      </c>
      <c r="J34" s="289">
        <v>1</v>
      </c>
      <c r="K34" s="289">
        <v>0.95</v>
      </c>
      <c r="L34" s="289">
        <v>0.94</v>
      </c>
      <c r="M34" s="289">
        <v>0.9</v>
      </c>
      <c r="N34" s="305">
        <v>0.89</v>
      </c>
    </row>
    <row r="35" spans="1:14" ht="15.75">
      <c r="A35" s="218">
        <f t="shared" si="0"/>
        <v>28</v>
      </c>
      <c r="B35" s="578">
        <v>15</v>
      </c>
      <c r="C35" s="574" t="s">
        <v>1709</v>
      </c>
      <c r="D35" s="299">
        <v>2</v>
      </c>
      <c r="E35" s="289">
        <v>1.1</v>
      </c>
      <c r="F35" s="289">
        <v>1.11</v>
      </c>
      <c r="G35" s="289">
        <v>1.05</v>
      </c>
      <c r="H35" s="289">
        <v>1.06</v>
      </c>
      <c r="I35" s="289">
        <v>1</v>
      </c>
      <c r="J35" s="289">
        <v>1</v>
      </c>
      <c r="K35" s="289">
        <v>0.95</v>
      </c>
      <c r="L35" s="289">
        <v>0.94</v>
      </c>
      <c r="M35" s="289">
        <v>0.9</v>
      </c>
      <c r="N35" s="305">
        <v>0.89</v>
      </c>
    </row>
    <row r="36" spans="1:14" ht="15.75">
      <c r="A36" s="569">
        <f t="shared" si="0"/>
        <v>29</v>
      </c>
      <c r="B36" s="579">
        <v>16</v>
      </c>
      <c r="C36" s="576" t="s">
        <v>1710</v>
      </c>
      <c r="D36" s="299">
        <v>1.1025</v>
      </c>
      <c r="E36" s="570">
        <v>1.1</v>
      </c>
      <c r="F36" s="570">
        <v>1.11</v>
      </c>
      <c r="G36" s="570">
        <v>1.05</v>
      </c>
      <c r="H36" s="570">
        <v>1.06</v>
      </c>
      <c r="I36" s="570">
        <v>1</v>
      </c>
      <c r="J36" s="570">
        <v>1</v>
      </c>
      <c r="K36" s="570">
        <v>0.95</v>
      </c>
      <c r="L36" s="570">
        <v>0.94</v>
      </c>
      <c r="M36" s="570">
        <v>0.9</v>
      </c>
      <c r="N36" s="571">
        <v>0.89</v>
      </c>
    </row>
    <row r="37" spans="1:14" ht="30.75" thickBot="1">
      <c r="A37" s="572">
        <f t="shared" si="0"/>
        <v>30</v>
      </c>
      <c r="B37" s="580"/>
      <c r="C37" s="581" t="s">
        <v>562</v>
      </c>
      <c r="D37" s="299">
        <v>1.1</v>
      </c>
      <c r="E37" s="279">
        <v>1.1</v>
      </c>
      <c r="F37" s="279">
        <v>1.11</v>
      </c>
      <c r="G37" s="279">
        <v>1.05</v>
      </c>
      <c r="H37" s="279">
        <v>1.06</v>
      </c>
      <c r="I37" s="279">
        <v>1</v>
      </c>
      <c r="J37" s="279">
        <v>1</v>
      </c>
      <c r="K37" s="279">
        <v>0.95</v>
      </c>
      <c r="L37" s="279">
        <v>0.94</v>
      </c>
      <c r="M37" s="279">
        <v>0.9</v>
      </c>
      <c r="N37" s="279">
        <v>0.89</v>
      </c>
    </row>
  </sheetData>
  <sheetProtection/>
  <mergeCells count="7">
    <mergeCell ref="A3:N3"/>
    <mergeCell ref="G5:H5"/>
    <mergeCell ref="I5:J5"/>
    <mergeCell ref="M1:N1"/>
    <mergeCell ref="C5:C6"/>
    <mergeCell ref="D5:D6"/>
    <mergeCell ref="E5:F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67" r:id="rId1"/>
  <colBreaks count="1" manualBreakCount="1">
    <brk id="1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9"/>
  <sheetViews>
    <sheetView view="pageBreakPreview" zoomScale="60" zoomScalePageLayoutView="0" workbookViewId="0" topLeftCell="A1">
      <selection activeCell="K24" sqref="K24"/>
    </sheetView>
  </sheetViews>
  <sheetFormatPr defaultColWidth="9.140625" defaultRowHeight="12.75"/>
  <cols>
    <col min="1" max="1" width="9.140625" style="138" customWidth="1"/>
    <col min="2" max="2" width="156.421875" style="138" customWidth="1"/>
    <col min="3" max="16384" width="9.140625" style="138" customWidth="1"/>
  </cols>
  <sheetData>
    <row r="1" spans="2:3" ht="23.25">
      <c r="B1" s="708" t="s">
        <v>3103</v>
      </c>
      <c r="C1" s="709"/>
    </row>
    <row r="3" spans="1:2" ht="79.5" customHeight="1">
      <c r="A3" s="712"/>
      <c r="B3" s="136" t="s">
        <v>3104</v>
      </c>
    </row>
    <row r="4" spans="1:2" ht="23.25">
      <c r="A4" s="713" t="s">
        <v>340</v>
      </c>
      <c r="B4" s="713" t="s">
        <v>3188</v>
      </c>
    </row>
    <row r="5" spans="1:2" ht="46.5">
      <c r="A5" s="710">
        <v>1</v>
      </c>
      <c r="B5" s="711" t="s">
        <v>3183</v>
      </c>
    </row>
    <row r="6" spans="1:2" ht="46.5">
      <c r="A6" s="710">
        <v>2</v>
      </c>
      <c r="B6" s="711" t="s">
        <v>3184</v>
      </c>
    </row>
    <row r="7" spans="1:2" ht="46.5">
      <c r="A7" s="710">
        <v>3</v>
      </c>
      <c r="B7" s="711" t="s">
        <v>3185</v>
      </c>
    </row>
    <row r="8" spans="1:2" ht="46.5">
      <c r="A8" s="710">
        <v>4</v>
      </c>
      <c r="B8" s="711" t="s">
        <v>3186</v>
      </c>
    </row>
    <row r="9" spans="1:2" ht="23.25">
      <c r="A9" s="710">
        <v>5</v>
      </c>
      <c r="B9" s="710" t="s">
        <v>3187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view="pageBreakPreview" zoomScale="60" workbookViewId="0" topLeftCell="A1">
      <selection activeCell="I16" sqref="I16"/>
    </sheetView>
  </sheetViews>
  <sheetFormatPr defaultColWidth="9.140625" defaultRowHeight="12.75"/>
  <cols>
    <col min="1" max="1" width="18.57421875" style="0" customWidth="1"/>
    <col min="2" max="2" width="42.8515625" style="0" customWidth="1"/>
    <col min="3" max="3" width="19.421875" style="0" customWidth="1"/>
    <col min="4" max="4" width="34.421875" style="0" customWidth="1"/>
    <col min="5" max="5" width="52.140625" style="0" customWidth="1"/>
  </cols>
  <sheetData>
    <row r="1" spans="1:5" ht="12.75">
      <c r="A1" s="664"/>
      <c r="B1" s="664"/>
      <c r="C1" s="664"/>
      <c r="D1" s="664"/>
      <c r="E1" s="664" t="s">
        <v>3112</v>
      </c>
    </row>
    <row r="2" spans="1:5" ht="12.75">
      <c r="A2" s="2"/>
      <c r="B2" s="2"/>
      <c r="C2" s="2"/>
      <c r="D2" s="2"/>
      <c r="E2" s="2"/>
    </row>
    <row r="3" spans="1:5" ht="20.25">
      <c r="A3" s="1095" t="s">
        <v>3113</v>
      </c>
      <c r="B3" s="1095"/>
      <c r="C3" s="1095"/>
      <c r="D3" s="1095"/>
      <c r="E3" s="1095"/>
    </row>
    <row r="4" spans="1:5" ht="13.5" thickBot="1">
      <c r="A4" s="2"/>
      <c r="B4" s="2"/>
      <c r="C4" s="2"/>
      <c r="D4" s="2"/>
      <c r="E4" s="2"/>
    </row>
    <row r="5" spans="1:5" ht="13.5" thickBot="1">
      <c r="A5" s="1096" t="s">
        <v>3040</v>
      </c>
      <c r="B5" s="1099" t="s">
        <v>3041</v>
      </c>
      <c r="C5" s="1100"/>
      <c r="D5" s="1100"/>
      <c r="E5" s="1101"/>
    </row>
    <row r="6" spans="1:5" ht="61.5" customHeight="1" thickBot="1">
      <c r="A6" s="1097"/>
      <c r="B6" s="1096" t="s">
        <v>3042</v>
      </c>
      <c r="C6" s="1116" t="s">
        <v>3043</v>
      </c>
      <c r="D6" s="1117"/>
      <c r="E6" s="1096" t="s">
        <v>3044</v>
      </c>
    </row>
    <row r="7" spans="1:5" ht="13.5" hidden="1" thickBot="1">
      <c r="A7" s="1097"/>
      <c r="B7" s="1097"/>
      <c r="C7" s="1118"/>
      <c r="D7" s="1119"/>
      <c r="E7" s="1097"/>
    </row>
    <row r="8" spans="1:5" ht="13.5" hidden="1" thickBot="1">
      <c r="A8" s="1098"/>
      <c r="B8" s="1098"/>
      <c r="C8" s="1120"/>
      <c r="D8" s="1121"/>
      <c r="E8" s="1098"/>
    </row>
    <row r="9" spans="1:5" ht="13.5" thickBot="1">
      <c r="A9" s="652">
        <v>0</v>
      </c>
      <c r="B9" s="1099" t="s">
        <v>3045</v>
      </c>
      <c r="C9" s="1100"/>
      <c r="D9" s="1100"/>
      <c r="E9" s="1101"/>
    </row>
    <row r="10" spans="1:5" ht="38.25" customHeight="1" thickBot="1">
      <c r="A10" s="1096">
        <v>1</v>
      </c>
      <c r="B10" s="1099" t="s">
        <v>3046</v>
      </c>
      <c r="C10" s="1100"/>
      <c r="D10" s="1100"/>
      <c r="E10" s="1101"/>
    </row>
    <row r="11" spans="1:5" ht="73.5" customHeight="1">
      <c r="A11" s="1097"/>
      <c r="B11" s="1102" t="s">
        <v>3047</v>
      </c>
      <c r="C11" s="1103"/>
      <c r="D11" s="653" t="s">
        <v>3047</v>
      </c>
      <c r="E11" s="653" t="s">
        <v>3047</v>
      </c>
    </row>
    <row r="12" spans="1:5" ht="40.5" customHeight="1">
      <c r="A12" s="1097"/>
      <c r="B12" s="1108" t="s">
        <v>3048</v>
      </c>
      <c r="C12" s="1109"/>
      <c r="D12" s="653" t="s">
        <v>3049</v>
      </c>
      <c r="E12" s="653" t="s">
        <v>3050</v>
      </c>
    </row>
    <row r="13" spans="1:5" ht="44.25" customHeight="1" thickBot="1">
      <c r="A13" s="1098"/>
      <c r="B13" s="1112"/>
      <c r="C13" s="1113"/>
      <c r="D13" s="665"/>
      <c r="E13" s="654" t="s">
        <v>3051</v>
      </c>
    </row>
    <row r="14" spans="1:5" ht="13.5" thickBot="1">
      <c r="A14" s="1096">
        <v>2</v>
      </c>
      <c r="B14" s="1099" t="s">
        <v>3052</v>
      </c>
      <c r="C14" s="1100"/>
      <c r="D14" s="1100"/>
      <c r="E14" s="1101"/>
    </row>
    <row r="15" spans="1:5" ht="99.75" customHeight="1">
      <c r="A15" s="1097"/>
      <c r="B15" s="653" t="s">
        <v>3053</v>
      </c>
      <c r="C15" s="1102" t="s">
        <v>3057</v>
      </c>
      <c r="D15" s="1103"/>
      <c r="E15" s="653" t="s">
        <v>3059</v>
      </c>
    </row>
    <row r="16" spans="1:5" ht="141.75" customHeight="1">
      <c r="A16" s="1097"/>
      <c r="B16" s="653" t="s">
        <v>3054</v>
      </c>
      <c r="C16" s="1108" t="s">
        <v>3058</v>
      </c>
      <c r="D16" s="1109"/>
      <c r="E16" s="653" t="s">
        <v>3060</v>
      </c>
    </row>
    <row r="17" spans="1:5" ht="57.75" customHeight="1">
      <c r="A17" s="1097"/>
      <c r="B17" s="653" t="s">
        <v>3055</v>
      </c>
      <c r="C17" s="1110"/>
      <c r="D17" s="1111"/>
      <c r="E17" s="653" t="s">
        <v>3061</v>
      </c>
    </row>
    <row r="18" spans="1:5" ht="30">
      <c r="A18" s="1097"/>
      <c r="B18" s="653" t="s">
        <v>3056</v>
      </c>
      <c r="C18" s="1114"/>
      <c r="D18" s="1115"/>
      <c r="E18" s="653" t="s">
        <v>3062</v>
      </c>
    </row>
    <row r="19" spans="1:5" ht="39.75" customHeight="1" thickBot="1">
      <c r="A19" s="1098"/>
      <c r="B19" s="665"/>
      <c r="C19" s="1112"/>
      <c r="D19" s="1113"/>
      <c r="E19" s="654" t="s">
        <v>3063</v>
      </c>
    </row>
    <row r="20" spans="1:5" ht="25.5" customHeight="1" thickBot="1">
      <c r="A20" s="1096">
        <v>3</v>
      </c>
      <c r="B20" s="1099" t="s">
        <v>3064</v>
      </c>
      <c r="C20" s="1100"/>
      <c r="D20" s="1100"/>
      <c r="E20" s="1101"/>
    </row>
    <row r="21" spans="1:5" ht="50.25" customHeight="1">
      <c r="A21" s="1097"/>
      <c r="B21" s="653" t="s">
        <v>3065</v>
      </c>
      <c r="C21" s="1102" t="s">
        <v>3070</v>
      </c>
      <c r="D21" s="1103"/>
      <c r="E21" s="653" t="s">
        <v>3065</v>
      </c>
    </row>
    <row r="22" spans="1:5" ht="150" customHeight="1">
      <c r="A22" s="1097"/>
      <c r="B22" s="653" t="s">
        <v>3066</v>
      </c>
      <c r="C22" s="1108" t="s">
        <v>3071</v>
      </c>
      <c r="D22" s="1109"/>
      <c r="E22" s="653" t="s">
        <v>3073</v>
      </c>
    </row>
    <row r="23" spans="1:5" ht="71.25" customHeight="1">
      <c r="A23" s="1097"/>
      <c r="B23" s="653" t="s">
        <v>3067</v>
      </c>
      <c r="C23" s="1108" t="s">
        <v>3067</v>
      </c>
      <c r="D23" s="1109"/>
      <c r="E23" s="653" t="s">
        <v>3074</v>
      </c>
    </row>
    <row r="24" spans="1:5" ht="69.75" customHeight="1">
      <c r="A24" s="1097"/>
      <c r="B24" s="653" t="s">
        <v>3068</v>
      </c>
      <c r="C24" s="1108" t="s">
        <v>3072</v>
      </c>
      <c r="D24" s="1109"/>
      <c r="E24" s="653" t="s">
        <v>3075</v>
      </c>
    </row>
    <row r="25" spans="1:5" ht="36.75" customHeight="1" thickBot="1">
      <c r="A25" s="1098"/>
      <c r="B25" s="654" t="s">
        <v>3069</v>
      </c>
      <c r="C25" s="1112"/>
      <c r="D25" s="1113"/>
      <c r="E25" s="654" t="s">
        <v>3069</v>
      </c>
    </row>
    <row r="26" spans="1:5" ht="25.5" customHeight="1" thickBot="1">
      <c r="A26" s="1096">
        <v>4</v>
      </c>
      <c r="B26" s="1099" t="s">
        <v>3076</v>
      </c>
      <c r="C26" s="1100"/>
      <c r="D26" s="1100"/>
      <c r="E26" s="1101"/>
    </row>
    <row r="27" spans="1:5" ht="112.5" customHeight="1">
      <c r="A27" s="1097"/>
      <c r="B27" s="653" t="s">
        <v>3077</v>
      </c>
      <c r="C27" s="1102" t="s">
        <v>3080</v>
      </c>
      <c r="D27" s="1103"/>
      <c r="E27" s="653" t="s">
        <v>3083</v>
      </c>
    </row>
    <row r="28" spans="1:5" ht="61.5" customHeight="1" thickBot="1">
      <c r="A28" s="1097"/>
      <c r="B28" s="653" t="s">
        <v>3078</v>
      </c>
      <c r="C28" s="1108" t="s">
        <v>3081</v>
      </c>
      <c r="D28" s="1109"/>
      <c r="E28" s="653" t="s">
        <v>3084</v>
      </c>
    </row>
    <row r="29" spans="1:5" ht="48.75" customHeight="1">
      <c r="A29" s="1097"/>
      <c r="B29" s="656" t="s">
        <v>3079</v>
      </c>
      <c r="C29" s="1102" t="s">
        <v>3082</v>
      </c>
      <c r="D29" s="1103"/>
      <c r="E29" s="655" t="s">
        <v>3085</v>
      </c>
    </row>
    <row r="30" spans="1:5" ht="15.75" thickBot="1">
      <c r="A30" s="1098"/>
      <c r="B30" s="667"/>
      <c r="C30" s="1112"/>
      <c r="D30" s="1113"/>
      <c r="E30" s="654" t="s">
        <v>3086</v>
      </c>
    </row>
    <row r="31" spans="1:5" ht="25.5" customHeight="1" thickBot="1">
      <c r="A31" s="1096">
        <v>5</v>
      </c>
      <c r="B31" s="1099" t="s">
        <v>3087</v>
      </c>
      <c r="C31" s="1100"/>
      <c r="D31" s="1100"/>
      <c r="E31" s="1101"/>
    </row>
    <row r="32" spans="1:5" ht="94.5" customHeight="1">
      <c r="A32" s="1097"/>
      <c r="B32" s="666" t="s">
        <v>3088</v>
      </c>
      <c r="C32" s="1102" t="s">
        <v>3093</v>
      </c>
      <c r="D32" s="1103"/>
      <c r="E32" s="653" t="s">
        <v>3096</v>
      </c>
    </row>
    <row r="33" spans="1:5" ht="47.25" customHeight="1">
      <c r="A33" s="1097"/>
      <c r="B33" s="666" t="s">
        <v>3089</v>
      </c>
      <c r="C33" s="1108" t="s">
        <v>3094</v>
      </c>
      <c r="D33" s="1109"/>
      <c r="E33" s="653" t="s">
        <v>3089</v>
      </c>
    </row>
    <row r="34" spans="1:5" ht="69.75" customHeight="1">
      <c r="A34" s="1097"/>
      <c r="B34" s="666" t="s">
        <v>3090</v>
      </c>
      <c r="C34" s="1108" t="s">
        <v>3095</v>
      </c>
      <c r="D34" s="1109"/>
      <c r="E34" s="653" t="s">
        <v>3090</v>
      </c>
    </row>
    <row r="35" spans="1:5" ht="38.25" customHeight="1">
      <c r="A35" s="1097"/>
      <c r="B35" s="666" t="s">
        <v>3091</v>
      </c>
      <c r="C35" s="1110"/>
      <c r="D35" s="1111"/>
      <c r="E35" s="653" t="s">
        <v>3097</v>
      </c>
    </row>
    <row r="36" spans="1:5" ht="38.25" customHeight="1" thickBot="1">
      <c r="A36" s="1098"/>
      <c r="B36" s="657" t="s">
        <v>3092</v>
      </c>
      <c r="C36" s="1112"/>
      <c r="D36" s="1113"/>
      <c r="E36" s="665"/>
    </row>
    <row r="37" spans="1:5" ht="25.5" customHeight="1" thickBot="1">
      <c r="A37" s="1096">
        <v>6</v>
      </c>
      <c r="B37" s="1099" t="s">
        <v>3098</v>
      </c>
      <c r="C37" s="1100"/>
      <c r="D37" s="1100"/>
      <c r="E37" s="1101"/>
    </row>
    <row r="38" spans="1:5" ht="105" customHeight="1">
      <c r="A38" s="1097"/>
      <c r="B38" s="666" t="s">
        <v>3099</v>
      </c>
      <c r="C38" s="1102"/>
      <c r="D38" s="1103"/>
      <c r="E38" s="1106"/>
    </row>
    <row r="39" spans="1:5" ht="108" customHeight="1" thickBot="1">
      <c r="A39" s="1098"/>
      <c r="B39" s="657" t="s">
        <v>3100</v>
      </c>
      <c r="C39" s="1104"/>
      <c r="D39" s="1105"/>
      <c r="E39" s="1107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</sheetData>
  <sheetProtection/>
  <mergeCells count="43">
    <mergeCell ref="A5:A8"/>
    <mergeCell ref="B5:E5"/>
    <mergeCell ref="B6:B8"/>
    <mergeCell ref="C6:D8"/>
    <mergeCell ref="E6:E8"/>
    <mergeCell ref="B9:E9"/>
    <mergeCell ref="A10:A13"/>
    <mergeCell ref="B10:E10"/>
    <mergeCell ref="B11:C11"/>
    <mergeCell ref="B12:C12"/>
    <mergeCell ref="B13:C13"/>
    <mergeCell ref="A14:A19"/>
    <mergeCell ref="B14:E14"/>
    <mergeCell ref="C15:D15"/>
    <mergeCell ref="C16:D16"/>
    <mergeCell ref="C17:D17"/>
    <mergeCell ref="C18:D18"/>
    <mergeCell ref="C19:D19"/>
    <mergeCell ref="A20:A25"/>
    <mergeCell ref="B20:E20"/>
    <mergeCell ref="C21:D21"/>
    <mergeCell ref="C22:D22"/>
    <mergeCell ref="C23:D23"/>
    <mergeCell ref="C24:D24"/>
    <mergeCell ref="C25:D25"/>
    <mergeCell ref="C35:D35"/>
    <mergeCell ref="C36:D36"/>
    <mergeCell ref="A26:A30"/>
    <mergeCell ref="B26:E26"/>
    <mergeCell ref="C27:D27"/>
    <mergeCell ref="C28:D28"/>
    <mergeCell ref="C29:D29"/>
    <mergeCell ref="C30:D30"/>
    <mergeCell ref="A3:E3"/>
    <mergeCell ref="A37:A39"/>
    <mergeCell ref="B37:E37"/>
    <mergeCell ref="C38:D39"/>
    <mergeCell ref="E38:E39"/>
    <mergeCell ref="A31:A36"/>
    <mergeCell ref="B31:E31"/>
    <mergeCell ref="C32:D32"/>
    <mergeCell ref="C33:D33"/>
    <mergeCell ref="C34:D34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79" r:id="rId1"/>
  <rowBreaks count="2" manualBreakCount="2">
    <brk id="19" max="255" man="1"/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U201"/>
  <sheetViews>
    <sheetView view="pageBreakPreview" zoomScale="80" zoomScaleNormal="80" zoomScaleSheetLayoutView="80" zoomScalePageLayoutView="0" workbookViewId="0" topLeftCell="A1">
      <pane xSplit="4" ySplit="14" topLeftCell="E19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202" sqref="D202"/>
    </sheetView>
  </sheetViews>
  <sheetFormatPr defaultColWidth="9.140625" defaultRowHeight="12.75"/>
  <cols>
    <col min="1" max="2" width="17.421875" style="15" customWidth="1"/>
    <col min="3" max="3" width="78.140625" style="15" customWidth="1"/>
    <col min="4" max="4" width="19.7109375" style="15" customWidth="1"/>
    <col min="5" max="5" width="10.421875" style="15" customWidth="1"/>
    <col min="6" max="6" width="13.28125" style="15" customWidth="1"/>
    <col min="7" max="7" width="10.28125" style="15" customWidth="1"/>
    <col min="8" max="10" width="17.57421875" style="15" customWidth="1"/>
    <col min="11" max="12" width="14.421875" style="15" customWidth="1"/>
    <col min="13" max="13" width="13.7109375" style="255" hidden="1" customWidth="1"/>
    <col min="14" max="14" width="14.8515625" style="15" hidden="1" customWidth="1"/>
    <col min="15" max="15" width="14.00390625" style="15" hidden="1" customWidth="1"/>
    <col min="16" max="16" width="12.28125" style="15" bestFit="1" customWidth="1"/>
    <col min="17" max="16384" width="9.140625" style="15" customWidth="1"/>
  </cols>
  <sheetData>
    <row r="1" spans="10:12" ht="15.75">
      <c r="J1" s="904" t="s">
        <v>1858</v>
      </c>
      <c r="K1" s="904"/>
      <c r="L1" s="904"/>
    </row>
    <row r="3" spans="3:12" ht="15.75">
      <c r="C3" s="905"/>
      <c r="D3" s="905"/>
      <c r="E3" s="905"/>
      <c r="F3" s="905"/>
      <c r="G3" s="905"/>
      <c r="H3" s="905"/>
      <c r="I3" s="905"/>
      <c r="J3" s="905"/>
      <c r="K3" s="905"/>
      <c r="L3" s="788"/>
    </row>
    <row r="4" spans="1:12" ht="27.75" customHeight="1">
      <c r="A4" s="866" t="s">
        <v>2421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784"/>
    </row>
    <row r="5" spans="1:12" ht="54" customHeight="1">
      <c r="A5" s="866"/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784"/>
    </row>
    <row r="6" spans="3:12" ht="15.75">
      <c r="C6" s="788"/>
      <c r="D6" s="788"/>
      <c r="E6" s="788"/>
      <c r="F6" s="788"/>
      <c r="G6" s="788"/>
      <c r="H6" s="788"/>
      <c r="I6" s="788"/>
      <c r="J6" s="788"/>
      <c r="K6" s="58"/>
      <c r="L6" s="58"/>
    </row>
    <row r="7" spans="1:2" ht="15" customHeight="1">
      <c r="A7" s="81" t="str">
        <f>'[1]СПИСОК МО ПРИЛ1'!A5</f>
        <v>Тарифы с 01.01.2019г. к Тарифному соглашению от 29.12.2018г.</v>
      </c>
      <c r="B7" s="81"/>
    </row>
    <row r="8" spans="1:3" ht="15.75">
      <c r="A8" s="51"/>
      <c r="B8" s="51"/>
      <c r="C8" s="15" t="s">
        <v>3108</v>
      </c>
    </row>
    <row r="9" spans="1:10" ht="24" customHeight="1">
      <c r="A9" s="51"/>
      <c r="B9" s="51"/>
      <c r="C9" s="81" t="s">
        <v>78</v>
      </c>
      <c r="D9" s="81"/>
      <c r="E9" s="81"/>
      <c r="F9" s="81"/>
      <c r="G9" s="81"/>
      <c r="H9" s="81"/>
      <c r="I9" s="81"/>
      <c r="J9" s="81"/>
    </row>
    <row r="10" spans="1:12" ht="15.75">
      <c r="A10" s="51"/>
      <c r="B10" s="51"/>
      <c r="C10" s="906" t="s">
        <v>3122</v>
      </c>
      <c r="D10" s="906"/>
      <c r="E10" s="906"/>
      <c r="F10" s="906"/>
      <c r="G10" s="906"/>
      <c r="H10" s="906"/>
      <c r="I10" s="906"/>
      <c r="J10" s="906"/>
      <c r="K10" s="906"/>
      <c r="L10" s="789"/>
    </row>
    <row r="11" spans="1:3" ht="15.75">
      <c r="A11" s="51"/>
      <c r="B11" s="51"/>
      <c r="C11" s="15" t="s">
        <v>3106</v>
      </c>
    </row>
    <row r="12" spans="1:12" ht="16.5" thickBo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32.25" customHeight="1" thickBot="1">
      <c r="A13" s="900" t="s">
        <v>294</v>
      </c>
      <c r="B13" s="900" t="s">
        <v>445</v>
      </c>
      <c r="C13" s="900" t="s">
        <v>237</v>
      </c>
      <c r="D13" s="902" t="s">
        <v>1336</v>
      </c>
      <c r="E13" s="907" t="s">
        <v>1470</v>
      </c>
      <c r="F13" s="908"/>
      <c r="G13" s="909"/>
      <c r="H13" s="890" t="s">
        <v>1484</v>
      </c>
      <c r="I13" s="890" t="s">
        <v>1485</v>
      </c>
      <c r="J13" s="892" t="s">
        <v>1488</v>
      </c>
      <c r="K13" s="893"/>
      <c r="L13" s="894"/>
    </row>
    <row r="14" spans="1:12" ht="40.5" customHeight="1" thickBot="1">
      <c r="A14" s="901"/>
      <c r="B14" s="910"/>
      <c r="C14" s="901"/>
      <c r="D14" s="903"/>
      <c r="E14" s="11" t="s">
        <v>358</v>
      </c>
      <c r="F14" s="11" t="s">
        <v>359</v>
      </c>
      <c r="G14" s="12" t="s">
        <v>360</v>
      </c>
      <c r="H14" s="891"/>
      <c r="I14" s="891"/>
      <c r="J14" s="11" t="s">
        <v>358</v>
      </c>
      <c r="K14" s="11" t="s">
        <v>359</v>
      </c>
      <c r="L14" s="12" t="s">
        <v>360</v>
      </c>
    </row>
    <row r="15" spans="1:15" ht="15.75">
      <c r="A15" s="499">
        <v>1</v>
      </c>
      <c r="B15" s="641" t="s">
        <v>2602</v>
      </c>
      <c r="C15" s="500" t="s">
        <v>238</v>
      </c>
      <c r="D15" s="498">
        <v>0.5</v>
      </c>
      <c r="E15" s="583">
        <v>0.95</v>
      </c>
      <c r="F15" s="588">
        <v>1.1</v>
      </c>
      <c r="G15" s="588">
        <v>1.3</v>
      </c>
      <c r="H15" s="642">
        <v>1</v>
      </c>
      <c r="I15" s="642">
        <v>1</v>
      </c>
      <c r="J15" s="643">
        <v>6120.8</v>
      </c>
      <c r="K15" s="643">
        <v>7087.2</v>
      </c>
      <c r="L15" s="644">
        <v>8375.8</v>
      </c>
      <c r="M15" s="255">
        <f>ROUND(K15/F15/H15/I15,1)</f>
        <v>6442.9</v>
      </c>
      <c r="N15" s="255">
        <f>ROUND(10233.65*H15*I15*D15,1)</f>
        <v>5116.8</v>
      </c>
      <c r="O15" s="431"/>
    </row>
    <row r="16" spans="1:15" ht="15.75">
      <c r="A16" s="501">
        <v>2</v>
      </c>
      <c r="B16" s="641" t="s">
        <v>2604</v>
      </c>
      <c r="C16" s="502" t="s">
        <v>239</v>
      </c>
      <c r="D16" s="495">
        <v>0.8</v>
      </c>
      <c r="E16" s="584">
        <v>0.95</v>
      </c>
      <c r="F16" s="585">
        <v>1.1</v>
      </c>
      <c r="G16" s="585">
        <v>1.3</v>
      </c>
      <c r="H16" s="645">
        <v>1</v>
      </c>
      <c r="I16" s="645">
        <v>1</v>
      </c>
      <c r="J16" s="646">
        <v>9793.2</v>
      </c>
      <c r="K16" s="646">
        <v>11339.5</v>
      </c>
      <c r="L16" s="647">
        <v>13401.2</v>
      </c>
      <c r="M16" s="255">
        <f aca="true" t="shared" si="0" ref="M16:M95">ROUND(K16/F16/H16/I16,1)</f>
        <v>10308.6</v>
      </c>
      <c r="N16" s="255">
        <f>ROUND(10233.65*H16*I16*D16,1)</f>
        <v>8186.9</v>
      </c>
      <c r="O16" s="431"/>
    </row>
    <row r="17" spans="1:21" ht="15.75">
      <c r="A17" s="503">
        <v>1</v>
      </c>
      <c r="B17" s="639" t="s">
        <v>2430</v>
      </c>
      <c r="C17" s="504" t="s">
        <v>1296</v>
      </c>
      <c r="D17" s="496">
        <v>0.83</v>
      </c>
      <c r="E17" s="586">
        <v>0.95</v>
      </c>
      <c r="F17" s="587">
        <v>1.1</v>
      </c>
      <c r="G17" s="587">
        <v>1.3</v>
      </c>
      <c r="H17" s="82">
        <v>1</v>
      </c>
      <c r="I17" s="82">
        <v>1</v>
      </c>
      <c r="J17" s="434">
        <v>10160.5</v>
      </c>
      <c r="K17" s="434">
        <v>11764.7</v>
      </c>
      <c r="L17" s="376">
        <v>13903.8</v>
      </c>
      <c r="M17" s="255">
        <f t="shared" si="0"/>
        <v>10695.2</v>
      </c>
      <c r="N17" s="255">
        <f>ROUND(10233.65*H17*I17*D17,1)</f>
        <v>8493.9</v>
      </c>
      <c r="O17" s="431"/>
      <c r="P17" s="637"/>
      <c r="Q17" s="637"/>
      <c r="R17" s="637"/>
      <c r="S17" s="637"/>
      <c r="T17" s="637"/>
      <c r="U17" s="637"/>
    </row>
    <row r="18" spans="1:21" ht="15.75">
      <c r="A18" s="503">
        <v>2</v>
      </c>
      <c r="B18" s="639" t="s">
        <v>2431</v>
      </c>
      <c r="C18" s="504" t="s">
        <v>1297</v>
      </c>
      <c r="D18" s="496">
        <v>0.66</v>
      </c>
      <c r="E18" s="586">
        <v>0.95</v>
      </c>
      <c r="F18" s="587">
        <v>1.1</v>
      </c>
      <c r="G18" s="587">
        <v>1.3</v>
      </c>
      <c r="H18" s="82">
        <v>1</v>
      </c>
      <c r="I18" s="82">
        <v>1</v>
      </c>
      <c r="J18" s="434">
        <v>8079.4</v>
      </c>
      <c r="K18" s="434">
        <v>9355.1</v>
      </c>
      <c r="L18" s="376">
        <v>11056</v>
      </c>
      <c r="M18" s="255">
        <f t="shared" si="0"/>
        <v>8504.6</v>
      </c>
      <c r="N18" s="255">
        <f>ROUND(10233.65*H18*I18*D18,1)</f>
        <v>6754.2</v>
      </c>
      <c r="O18" s="431"/>
      <c r="P18" s="637"/>
      <c r="Q18" s="637"/>
      <c r="R18" s="637"/>
      <c r="S18" s="637"/>
      <c r="T18" s="637"/>
      <c r="U18" s="637"/>
    </row>
    <row r="19" spans="1:21" ht="15.75">
      <c r="A19" s="503">
        <v>3</v>
      </c>
      <c r="B19" s="639" t="s">
        <v>2432</v>
      </c>
      <c r="C19" s="504" t="s">
        <v>1152</v>
      </c>
      <c r="D19" s="496">
        <v>0.71</v>
      </c>
      <c r="E19" s="586">
        <v>0.95</v>
      </c>
      <c r="F19" s="587">
        <v>1.1</v>
      </c>
      <c r="G19" s="587">
        <v>1.3</v>
      </c>
      <c r="H19" s="82">
        <v>1</v>
      </c>
      <c r="I19" s="82">
        <v>1</v>
      </c>
      <c r="J19" s="434">
        <v>8691.5</v>
      </c>
      <c r="K19" s="434">
        <v>10063.8</v>
      </c>
      <c r="L19" s="376">
        <v>11893.6</v>
      </c>
      <c r="M19" s="255">
        <f t="shared" si="0"/>
        <v>9148.9</v>
      </c>
      <c r="N19" s="255">
        <f aca="true" t="shared" si="1" ref="N19:N98">ROUND(10233.65*H19*I19*D19,1)</f>
        <v>7265.9</v>
      </c>
      <c r="O19" s="431"/>
      <c r="P19" s="637"/>
      <c r="Q19" s="637"/>
      <c r="R19" s="637"/>
      <c r="S19" s="637"/>
      <c r="T19" s="637"/>
      <c r="U19" s="637"/>
    </row>
    <row r="20" spans="1:21" ht="15.75">
      <c r="A20" s="503">
        <v>4</v>
      </c>
      <c r="B20" s="639" t="s">
        <v>2433</v>
      </c>
      <c r="C20" s="504" t="s">
        <v>1153</v>
      </c>
      <c r="D20" s="496">
        <v>1.06</v>
      </c>
      <c r="E20" s="586">
        <v>0.95</v>
      </c>
      <c r="F20" s="587">
        <v>1.1</v>
      </c>
      <c r="G20" s="587">
        <v>1.3</v>
      </c>
      <c r="H20" s="82">
        <v>1</v>
      </c>
      <c r="I20" s="82">
        <v>1</v>
      </c>
      <c r="J20" s="434">
        <v>12976</v>
      </c>
      <c r="K20" s="434">
        <v>15024.8</v>
      </c>
      <c r="L20" s="376">
        <v>17756.6</v>
      </c>
      <c r="M20" s="255">
        <f t="shared" si="0"/>
        <v>13658.9</v>
      </c>
      <c r="N20" s="255">
        <f t="shared" si="1"/>
        <v>10847.7</v>
      </c>
      <c r="O20" s="431"/>
      <c r="P20" s="637"/>
      <c r="Q20" s="637"/>
      <c r="R20" s="637"/>
      <c r="S20" s="637"/>
      <c r="T20" s="637"/>
      <c r="U20" s="637"/>
    </row>
    <row r="21" spans="1:21" ht="15.75">
      <c r="A21" s="503">
        <v>5</v>
      </c>
      <c r="B21" s="639" t="s">
        <v>2434</v>
      </c>
      <c r="C21" s="504" t="s">
        <v>497</v>
      </c>
      <c r="D21" s="496">
        <v>9.79</v>
      </c>
      <c r="E21" s="586">
        <v>1</v>
      </c>
      <c r="F21" s="587">
        <v>1</v>
      </c>
      <c r="G21" s="587">
        <v>1</v>
      </c>
      <c r="H21" s="82">
        <v>1</v>
      </c>
      <c r="I21" s="82">
        <v>0.902939</v>
      </c>
      <c r="J21" s="434">
        <v>113907.5</v>
      </c>
      <c r="K21" s="434">
        <v>113907.5</v>
      </c>
      <c r="L21" s="663">
        <v>113907.5</v>
      </c>
      <c r="M21" s="255">
        <f t="shared" si="0"/>
        <v>126151.9</v>
      </c>
      <c r="N21" s="255">
        <f t="shared" si="1"/>
        <v>90463.1</v>
      </c>
      <c r="O21" s="431"/>
      <c r="P21" s="815"/>
      <c r="Q21" s="637"/>
      <c r="R21" s="637"/>
      <c r="S21" s="637"/>
      <c r="T21" s="637"/>
      <c r="U21" s="637"/>
    </row>
    <row r="22" spans="1:21" ht="15.75">
      <c r="A22" s="503">
        <v>6</v>
      </c>
      <c r="B22" s="639" t="s">
        <v>2435</v>
      </c>
      <c r="C22" s="504" t="s">
        <v>250</v>
      </c>
      <c r="D22" s="496">
        <v>0.33</v>
      </c>
      <c r="E22" s="586">
        <v>0.95</v>
      </c>
      <c r="F22" s="587">
        <v>1.1</v>
      </c>
      <c r="G22" s="587">
        <v>1.3</v>
      </c>
      <c r="H22" s="82">
        <v>1</v>
      </c>
      <c r="I22" s="82">
        <v>1</v>
      </c>
      <c r="J22" s="434">
        <v>4039.7</v>
      </c>
      <c r="K22" s="434">
        <v>4677.5</v>
      </c>
      <c r="L22" s="376">
        <v>5528</v>
      </c>
      <c r="M22" s="255">
        <f t="shared" si="0"/>
        <v>4252.3</v>
      </c>
      <c r="N22" s="255">
        <f t="shared" si="1"/>
        <v>3377.1</v>
      </c>
      <c r="O22" s="431"/>
      <c r="P22" s="637"/>
      <c r="Q22" s="637"/>
      <c r="R22" s="637"/>
      <c r="S22" s="637"/>
      <c r="T22" s="637"/>
      <c r="U22" s="637"/>
    </row>
    <row r="23" spans="1:21" ht="15.75">
      <c r="A23" s="503">
        <v>7</v>
      </c>
      <c r="B23" s="639" t="s">
        <v>2436</v>
      </c>
      <c r="C23" s="504" t="s">
        <v>2437</v>
      </c>
      <c r="D23" s="496">
        <v>1.04</v>
      </c>
      <c r="E23" s="586">
        <v>0.95</v>
      </c>
      <c r="F23" s="587">
        <v>1.1</v>
      </c>
      <c r="G23" s="587">
        <v>1.3</v>
      </c>
      <c r="H23" s="82">
        <v>1</v>
      </c>
      <c r="I23" s="82">
        <v>0.5</v>
      </c>
      <c r="J23" s="434">
        <v>6365.6</v>
      </c>
      <c r="K23" s="434">
        <v>7370.7</v>
      </c>
      <c r="L23" s="376">
        <v>8710.8</v>
      </c>
      <c r="M23" s="255">
        <f t="shared" si="0"/>
        <v>13401.3</v>
      </c>
      <c r="N23" s="255">
        <f t="shared" si="1"/>
        <v>5321.5</v>
      </c>
      <c r="O23" s="431"/>
      <c r="P23" s="637"/>
      <c r="Q23" s="637"/>
      <c r="R23" s="637"/>
      <c r="S23" s="637"/>
      <c r="T23" s="637"/>
      <c r="U23" s="637"/>
    </row>
    <row r="24" spans="1:15" ht="15.75">
      <c r="A24" s="501">
        <v>3</v>
      </c>
      <c r="B24" s="641" t="s">
        <v>2438</v>
      </c>
      <c r="C24" s="502" t="s">
        <v>377</v>
      </c>
      <c r="D24" s="495">
        <v>0.98</v>
      </c>
      <c r="E24" s="584">
        <v>0.95</v>
      </c>
      <c r="F24" s="585">
        <v>1.1</v>
      </c>
      <c r="G24" s="585">
        <v>1.3</v>
      </c>
      <c r="H24" s="645">
        <v>1</v>
      </c>
      <c r="I24" s="645">
        <v>1</v>
      </c>
      <c r="J24" s="646">
        <v>11996.7</v>
      </c>
      <c r="K24" s="646">
        <v>13890.9</v>
      </c>
      <c r="L24" s="647">
        <v>16416.5</v>
      </c>
      <c r="M24" s="255">
        <f t="shared" si="0"/>
        <v>12628.1</v>
      </c>
      <c r="N24" s="255">
        <f t="shared" si="1"/>
        <v>10029</v>
      </c>
      <c r="O24" s="431"/>
    </row>
    <row r="25" spans="1:21" ht="15.75">
      <c r="A25" s="503">
        <v>8</v>
      </c>
      <c r="B25" s="639" t="s">
        <v>2438</v>
      </c>
      <c r="C25" s="504" t="s">
        <v>499</v>
      </c>
      <c r="D25" s="496">
        <v>0.98</v>
      </c>
      <c r="E25" s="586">
        <v>0.95</v>
      </c>
      <c r="F25" s="587">
        <v>1.1</v>
      </c>
      <c r="G25" s="587">
        <v>1.3</v>
      </c>
      <c r="H25" s="82">
        <v>1</v>
      </c>
      <c r="I25" s="82">
        <v>1</v>
      </c>
      <c r="J25" s="434">
        <v>11996.7</v>
      </c>
      <c r="K25" s="434">
        <v>13890.9</v>
      </c>
      <c r="L25" s="376">
        <v>16416.5</v>
      </c>
      <c r="M25" s="255">
        <f t="shared" si="0"/>
        <v>12628.1</v>
      </c>
      <c r="N25" s="255">
        <f t="shared" si="1"/>
        <v>10029</v>
      </c>
      <c r="O25" s="431"/>
      <c r="P25" s="637"/>
      <c r="Q25" s="637"/>
      <c r="R25" s="637"/>
      <c r="S25" s="637"/>
      <c r="T25" s="637"/>
      <c r="U25" s="637"/>
    </row>
    <row r="26" spans="1:15" ht="15.75">
      <c r="A26" s="501">
        <v>4</v>
      </c>
      <c r="B26" s="641" t="s">
        <v>2439</v>
      </c>
      <c r="C26" s="502" t="s">
        <v>295</v>
      </c>
      <c r="D26" s="495">
        <v>0.89</v>
      </c>
      <c r="E26" s="584">
        <v>0.95</v>
      </c>
      <c r="F26" s="585">
        <v>1.1</v>
      </c>
      <c r="G26" s="585">
        <v>1.3</v>
      </c>
      <c r="H26" s="645">
        <v>1</v>
      </c>
      <c r="I26" s="645">
        <v>1</v>
      </c>
      <c r="J26" s="646">
        <v>10894.9</v>
      </c>
      <c r="K26" s="646">
        <v>12615.2</v>
      </c>
      <c r="L26" s="647">
        <v>14908.9</v>
      </c>
      <c r="M26" s="255">
        <f t="shared" si="0"/>
        <v>11468.4</v>
      </c>
      <c r="N26" s="255">
        <f t="shared" si="1"/>
        <v>9107.9</v>
      </c>
      <c r="O26" s="431"/>
    </row>
    <row r="27" spans="1:21" ht="15.75">
      <c r="A27" s="503">
        <v>9</v>
      </c>
      <c r="B27" s="639" t="s">
        <v>2439</v>
      </c>
      <c r="C27" s="504" t="s">
        <v>1298</v>
      </c>
      <c r="D27" s="496">
        <v>0.89</v>
      </c>
      <c r="E27" s="586">
        <v>0.95</v>
      </c>
      <c r="F27" s="587">
        <v>1.1</v>
      </c>
      <c r="G27" s="587">
        <v>1.3</v>
      </c>
      <c r="H27" s="82">
        <v>1</v>
      </c>
      <c r="I27" s="82">
        <v>1</v>
      </c>
      <c r="J27" s="434">
        <v>10894.9</v>
      </c>
      <c r="K27" s="434">
        <v>12615.2</v>
      </c>
      <c r="L27" s="376">
        <v>14908.9</v>
      </c>
      <c r="M27" s="255">
        <f t="shared" si="0"/>
        <v>11468.4</v>
      </c>
      <c r="N27" s="255">
        <f t="shared" si="1"/>
        <v>9107.9</v>
      </c>
      <c r="O27" s="431"/>
      <c r="P27" s="637"/>
      <c r="Q27" s="637"/>
      <c r="R27" s="637"/>
      <c r="S27" s="637"/>
      <c r="T27" s="637"/>
      <c r="U27" s="637"/>
    </row>
    <row r="28" spans="1:15" ht="15.75">
      <c r="A28" s="501">
        <v>5</v>
      </c>
      <c r="B28" s="641" t="s">
        <v>2603</v>
      </c>
      <c r="C28" s="502" t="s">
        <v>296</v>
      </c>
      <c r="D28" s="495">
        <v>5.45</v>
      </c>
      <c r="E28" s="584">
        <v>0.95</v>
      </c>
      <c r="F28" s="585">
        <v>1.1</v>
      </c>
      <c r="G28" s="585">
        <v>1.3</v>
      </c>
      <c r="H28" s="645">
        <v>1</v>
      </c>
      <c r="I28" s="645">
        <v>1</v>
      </c>
      <c r="J28" s="646">
        <v>66716.2</v>
      </c>
      <c r="K28" s="646">
        <v>77250.4</v>
      </c>
      <c r="L28" s="647">
        <v>91295.9</v>
      </c>
      <c r="M28" s="255">
        <f t="shared" si="0"/>
        <v>70227.6</v>
      </c>
      <c r="N28" s="255">
        <f t="shared" si="1"/>
        <v>55773.4</v>
      </c>
      <c r="O28" s="431"/>
    </row>
    <row r="29" spans="1:21" ht="15.75">
      <c r="A29" s="503">
        <v>10</v>
      </c>
      <c r="B29" s="639" t="s">
        <v>2440</v>
      </c>
      <c r="C29" s="504" t="s">
        <v>2075</v>
      </c>
      <c r="D29" s="496">
        <v>0.91</v>
      </c>
      <c r="E29" s="586">
        <v>0.95</v>
      </c>
      <c r="F29" s="587">
        <v>1.1</v>
      </c>
      <c r="G29" s="587">
        <v>1.3</v>
      </c>
      <c r="H29" s="82">
        <v>1</v>
      </c>
      <c r="I29" s="82">
        <v>1</v>
      </c>
      <c r="J29" s="434">
        <v>11139.8</v>
      </c>
      <c r="K29" s="434">
        <v>12898.7</v>
      </c>
      <c r="L29" s="376">
        <v>15243.9</v>
      </c>
      <c r="M29" s="255">
        <f t="shared" si="0"/>
        <v>11726.1</v>
      </c>
      <c r="N29" s="255">
        <f t="shared" si="1"/>
        <v>9312.6</v>
      </c>
      <c r="O29" s="431"/>
      <c r="P29" s="637"/>
      <c r="Q29" s="637"/>
      <c r="R29" s="637"/>
      <c r="S29" s="637"/>
      <c r="T29" s="637"/>
      <c r="U29" s="637"/>
    </row>
    <row r="30" spans="1:21" ht="15.75">
      <c r="A30" s="503">
        <v>11</v>
      </c>
      <c r="B30" s="639" t="s">
        <v>2441</v>
      </c>
      <c r="C30" s="504" t="s">
        <v>2076</v>
      </c>
      <c r="D30" s="496">
        <v>2.41</v>
      </c>
      <c r="E30" s="586">
        <v>0.95</v>
      </c>
      <c r="F30" s="587">
        <v>1.1</v>
      </c>
      <c r="G30" s="587">
        <v>1.3</v>
      </c>
      <c r="H30" s="82">
        <v>1</v>
      </c>
      <c r="I30" s="82">
        <v>1</v>
      </c>
      <c r="J30" s="434">
        <v>29502</v>
      </c>
      <c r="K30" s="434">
        <v>34160.3</v>
      </c>
      <c r="L30" s="376">
        <v>40371.2</v>
      </c>
      <c r="M30" s="255">
        <f t="shared" si="0"/>
        <v>31054.8</v>
      </c>
      <c r="N30" s="255">
        <f t="shared" si="1"/>
        <v>24663.1</v>
      </c>
      <c r="O30" s="431"/>
      <c r="P30" s="637"/>
      <c r="Q30" s="637"/>
      <c r="R30" s="637"/>
      <c r="S30" s="637"/>
      <c r="T30" s="637"/>
      <c r="U30" s="637"/>
    </row>
    <row r="31" spans="1:21" ht="15.75">
      <c r="A31" s="503">
        <v>12</v>
      </c>
      <c r="B31" s="639" t="s">
        <v>2442</v>
      </c>
      <c r="C31" s="504" t="s">
        <v>1203</v>
      </c>
      <c r="D31" s="496">
        <v>7.77</v>
      </c>
      <c r="E31" s="586">
        <v>0.95</v>
      </c>
      <c r="F31" s="587">
        <v>1.1</v>
      </c>
      <c r="G31" s="587">
        <v>1.3</v>
      </c>
      <c r="H31" s="82">
        <v>1</v>
      </c>
      <c r="I31" s="82">
        <v>1</v>
      </c>
      <c r="J31" s="434">
        <v>95116.5</v>
      </c>
      <c r="K31" s="434">
        <v>110134.9</v>
      </c>
      <c r="L31" s="376">
        <v>130159.5</v>
      </c>
      <c r="N31" s="255"/>
      <c r="O31" s="431"/>
      <c r="P31" s="637"/>
      <c r="Q31" s="637"/>
      <c r="R31" s="637"/>
      <c r="S31" s="637"/>
      <c r="T31" s="637"/>
      <c r="U31" s="637"/>
    </row>
    <row r="32" spans="1:21" ht="31.5">
      <c r="A32" s="503">
        <v>13</v>
      </c>
      <c r="B32" s="639" t="s">
        <v>2443</v>
      </c>
      <c r="C32" s="504" t="s">
        <v>1204</v>
      </c>
      <c r="D32" s="496">
        <v>6.3</v>
      </c>
      <c r="E32" s="586">
        <v>0.95</v>
      </c>
      <c r="F32" s="587">
        <v>1.1</v>
      </c>
      <c r="G32" s="587">
        <v>1.3</v>
      </c>
      <c r="H32" s="82">
        <v>1</v>
      </c>
      <c r="I32" s="82">
        <v>1</v>
      </c>
      <c r="J32" s="434">
        <v>77121.5</v>
      </c>
      <c r="K32" s="434">
        <v>89298.6</v>
      </c>
      <c r="L32" s="376">
        <v>105534.7</v>
      </c>
      <c r="N32" s="255"/>
      <c r="O32" s="431"/>
      <c r="P32" s="637"/>
      <c r="Q32" s="637"/>
      <c r="R32" s="637"/>
      <c r="S32" s="637"/>
      <c r="T32" s="637"/>
      <c r="U32" s="637"/>
    </row>
    <row r="33" spans="1:21" ht="31.5">
      <c r="A33" s="503">
        <v>14</v>
      </c>
      <c r="B33" s="639" t="s">
        <v>2444</v>
      </c>
      <c r="C33" s="504" t="s">
        <v>2042</v>
      </c>
      <c r="D33" s="496">
        <v>3.73</v>
      </c>
      <c r="E33" s="586">
        <v>0.95</v>
      </c>
      <c r="F33" s="587">
        <v>1.1</v>
      </c>
      <c r="G33" s="587">
        <v>1.3</v>
      </c>
      <c r="H33" s="82">
        <v>1</v>
      </c>
      <c r="I33" s="82">
        <v>1</v>
      </c>
      <c r="J33" s="434">
        <v>45660.8</v>
      </c>
      <c r="K33" s="434">
        <v>52870.4</v>
      </c>
      <c r="L33" s="376">
        <v>62483.2</v>
      </c>
      <c r="N33" s="255"/>
      <c r="O33" s="431"/>
      <c r="P33" s="637"/>
      <c r="Q33" s="637"/>
      <c r="R33" s="637"/>
      <c r="S33" s="637"/>
      <c r="T33" s="637"/>
      <c r="U33" s="637"/>
    </row>
    <row r="34" spans="1:21" ht="47.25">
      <c r="A34" s="503">
        <v>15</v>
      </c>
      <c r="B34" s="639" t="s">
        <v>2445</v>
      </c>
      <c r="C34" s="504" t="s">
        <v>2043</v>
      </c>
      <c r="D34" s="496">
        <v>14.41</v>
      </c>
      <c r="E34" s="586">
        <v>0.95</v>
      </c>
      <c r="F34" s="587">
        <v>1.1</v>
      </c>
      <c r="G34" s="587">
        <v>1.3</v>
      </c>
      <c r="H34" s="82">
        <v>1</v>
      </c>
      <c r="I34" s="82">
        <v>1</v>
      </c>
      <c r="J34" s="434">
        <v>176400.2</v>
      </c>
      <c r="K34" s="434">
        <v>204252.8</v>
      </c>
      <c r="L34" s="376">
        <v>241389.7</v>
      </c>
      <c r="N34" s="255"/>
      <c r="O34" s="431"/>
      <c r="P34" s="637"/>
      <c r="Q34" s="637"/>
      <c r="R34" s="637"/>
      <c r="S34" s="637"/>
      <c r="T34" s="637"/>
      <c r="U34" s="637"/>
    </row>
    <row r="35" spans="1:21" ht="15.75">
      <c r="A35" s="503">
        <v>16</v>
      </c>
      <c r="B35" s="639" t="s">
        <v>2446</v>
      </c>
      <c r="C35" s="504" t="s">
        <v>1160</v>
      </c>
      <c r="D35" s="496">
        <v>14.23</v>
      </c>
      <c r="E35" s="586">
        <v>0.95</v>
      </c>
      <c r="F35" s="587">
        <v>1.1</v>
      </c>
      <c r="G35" s="587">
        <v>1.3</v>
      </c>
      <c r="H35" s="82">
        <v>1</v>
      </c>
      <c r="I35" s="82">
        <v>1</v>
      </c>
      <c r="J35" s="434">
        <v>174196.7</v>
      </c>
      <c r="K35" s="434">
        <v>201701.4</v>
      </c>
      <c r="L35" s="376">
        <v>238374.4</v>
      </c>
      <c r="N35" s="255"/>
      <c r="O35" s="431"/>
      <c r="P35" s="637"/>
      <c r="Q35" s="637"/>
      <c r="R35" s="637"/>
      <c r="S35" s="637"/>
      <c r="T35" s="637"/>
      <c r="U35" s="637"/>
    </row>
    <row r="36" spans="1:21" ht="31.5">
      <c r="A36" s="503">
        <v>17</v>
      </c>
      <c r="B36" s="639" t="s">
        <v>2447</v>
      </c>
      <c r="C36" s="504" t="s">
        <v>1161</v>
      </c>
      <c r="D36" s="496">
        <v>10.34</v>
      </c>
      <c r="E36" s="586">
        <v>0.95</v>
      </c>
      <c r="F36" s="587">
        <v>1.1</v>
      </c>
      <c r="G36" s="587">
        <v>1.3</v>
      </c>
      <c r="H36" s="82">
        <v>1</v>
      </c>
      <c r="I36" s="82">
        <v>1</v>
      </c>
      <c r="J36" s="434">
        <v>126577.2</v>
      </c>
      <c r="K36" s="434">
        <v>146563.1</v>
      </c>
      <c r="L36" s="376">
        <v>173210.9</v>
      </c>
      <c r="N36" s="255"/>
      <c r="O36" s="431"/>
      <c r="P36" s="637"/>
      <c r="Q36" s="637"/>
      <c r="R36" s="637"/>
      <c r="S36" s="637"/>
      <c r="T36" s="637"/>
      <c r="U36" s="637"/>
    </row>
    <row r="37" spans="1:21" s="42" customFormat="1" ht="15.75">
      <c r="A37" s="501">
        <v>6</v>
      </c>
      <c r="B37" s="638" t="s">
        <v>2605</v>
      </c>
      <c r="C37" s="502" t="s">
        <v>297</v>
      </c>
      <c r="D37" s="495">
        <v>1.54</v>
      </c>
      <c r="E37" s="584">
        <v>0.95</v>
      </c>
      <c r="F37" s="585">
        <v>1.1</v>
      </c>
      <c r="G37" s="585">
        <v>1.3</v>
      </c>
      <c r="H37" s="645">
        <v>1</v>
      </c>
      <c r="I37" s="645">
        <v>1</v>
      </c>
      <c r="J37" s="646">
        <v>18851.9</v>
      </c>
      <c r="K37" s="646">
        <v>21828.5</v>
      </c>
      <c r="L37" s="647">
        <v>25797.4</v>
      </c>
      <c r="M37" s="648">
        <f t="shared" si="0"/>
        <v>19844.1</v>
      </c>
      <c r="N37" s="648">
        <f t="shared" si="1"/>
        <v>15759.8</v>
      </c>
      <c r="O37" s="649"/>
      <c r="P37" s="650"/>
      <c r="Q37" s="650"/>
      <c r="R37" s="650"/>
      <c r="S37" s="650"/>
      <c r="T37" s="650"/>
      <c r="U37" s="650"/>
    </row>
    <row r="38" spans="1:21" ht="15.75">
      <c r="A38" s="503">
        <v>18</v>
      </c>
      <c r="B38" s="639" t="s">
        <v>2600</v>
      </c>
      <c r="C38" s="504" t="s">
        <v>1299</v>
      </c>
      <c r="D38" s="496">
        <v>1.54</v>
      </c>
      <c r="E38" s="586">
        <v>0.95</v>
      </c>
      <c r="F38" s="587">
        <v>1.1</v>
      </c>
      <c r="G38" s="587">
        <v>1.3</v>
      </c>
      <c r="H38" s="82">
        <v>1</v>
      </c>
      <c r="I38" s="82">
        <v>1</v>
      </c>
      <c r="J38" s="434">
        <v>18851.9</v>
      </c>
      <c r="K38" s="434">
        <v>21828.5</v>
      </c>
      <c r="L38" s="376">
        <v>25797.4</v>
      </c>
      <c r="M38" s="255">
        <f t="shared" si="0"/>
        <v>19844.1</v>
      </c>
      <c r="N38" s="255">
        <f t="shared" si="1"/>
        <v>15759.8</v>
      </c>
      <c r="O38" s="431"/>
      <c r="P38" s="637"/>
      <c r="Q38" s="637"/>
      <c r="R38" s="637"/>
      <c r="S38" s="637"/>
      <c r="T38" s="637"/>
      <c r="U38" s="637"/>
    </row>
    <row r="39" spans="1:15" s="42" customFormat="1" ht="15.75">
      <c r="A39" s="501">
        <v>7</v>
      </c>
      <c r="B39" s="638" t="s">
        <v>2606</v>
      </c>
      <c r="C39" s="502" t="s">
        <v>391</v>
      </c>
      <c r="D39" s="495">
        <v>0.98</v>
      </c>
      <c r="E39" s="584">
        <v>0.95</v>
      </c>
      <c r="F39" s="585">
        <v>1.1</v>
      </c>
      <c r="G39" s="585">
        <v>1.3</v>
      </c>
      <c r="H39" s="645">
        <v>1</v>
      </c>
      <c r="I39" s="645">
        <v>1</v>
      </c>
      <c r="J39" s="646">
        <v>11996.7</v>
      </c>
      <c r="K39" s="646">
        <v>13890.9</v>
      </c>
      <c r="L39" s="647">
        <v>16416.5</v>
      </c>
      <c r="M39" s="648">
        <f t="shared" si="0"/>
        <v>12628.1</v>
      </c>
      <c r="N39" s="648">
        <f t="shared" si="1"/>
        <v>10029</v>
      </c>
      <c r="O39" s="649"/>
    </row>
    <row r="40" spans="1:21" ht="15.75">
      <c r="A40" s="503">
        <v>19</v>
      </c>
      <c r="B40" s="639" t="s">
        <v>2448</v>
      </c>
      <c r="C40" s="504" t="s">
        <v>1300</v>
      </c>
      <c r="D40" s="496">
        <v>0.98</v>
      </c>
      <c r="E40" s="586">
        <v>0.95</v>
      </c>
      <c r="F40" s="587">
        <v>1.1</v>
      </c>
      <c r="G40" s="587">
        <v>1.3</v>
      </c>
      <c r="H40" s="82">
        <v>1</v>
      </c>
      <c r="I40" s="82">
        <v>1</v>
      </c>
      <c r="J40" s="434">
        <v>11996.7</v>
      </c>
      <c r="K40" s="434">
        <v>13890.9</v>
      </c>
      <c r="L40" s="376">
        <v>16416.5</v>
      </c>
      <c r="M40" s="255">
        <f t="shared" si="0"/>
        <v>12628.1</v>
      </c>
      <c r="N40" s="255">
        <f t="shared" si="1"/>
        <v>10029</v>
      </c>
      <c r="O40" s="431"/>
      <c r="P40" s="637"/>
      <c r="Q40" s="637"/>
      <c r="R40" s="637"/>
      <c r="S40" s="637"/>
      <c r="T40" s="637"/>
      <c r="U40" s="637"/>
    </row>
    <row r="41" spans="1:15" s="42" customFormat="1" ht="15.75">
      <c r="A41" s="501">
        <v>8</v>
      </c>
      <c r="B41" s="638" t="s">
        <v>2607</v>
      </c>
      <c r="C41" s="502" t="s">
        <v>392</v>
      </c>
      <c r="D41" s="495">
        <v>7.95</v>
      </c>
      <c r="E41" s="584">
        <v>0.95</v>
      </c>
      <c r="F41" s="585">
        <v>1.1</v>
      </c>
      <c r="G41" s="585">
        <v>1.3</v>
      </c>
      <c r="H41" s="645">
        <v>1</v>
      </c>
      <c r="I41" s="645">
        <v>1</v>
      </c>
      <c r="J41" s="646">
        <v>97320</v>
      </c>
      <c r="K41" s="646">
        <v>112686.3</v>
      </c>
      <c r="L41" s="647">
        <v>133174.7</v>
      </c>
      <c r="M41" s="648">
        <f t="shared" si="0"/>
        <v>102442.1</v>
      </c>
      <c r="N41" s="648">
        <f t="shared" si="1"/>
        <v>81357.5</v>
      </c>
      <c r="O41" s="649"/>
    </row>
    <row r="42" spans="1:21" ht="31.5">
      <c r="A42" s="503">
        <v>20</v>
      </c>
      <c r="B42" s="639" t="s">
        <v>2449</v>
      </c>
      <c r="C42" s="504" t="s">
        <v>1162</v>
      </c>
      <c r="D42" s="496">
        <v>7.95</v>
      </c>
      <c r="E42" s="586">
        <v>0.95</v>
      </c>
      <c r="F42" s="587">
        <v>1.1</v>
      </c>
      <c r="G42" s="587">
        <v>1.3</v>
      </c>
      <c r="H42" s="82">
        <v>1</v>
      </c>
      <c r="I42" s="82">
        <v>1</v>
      </c>
      <c r="J42" s="434">
        <v>97320</v>
      </c>
      <c r="K42" s="434">
        <v>112686.3</v>
      </c>
      <c r="L42" s="376">
        <v>133174.7</v>
      </c>
      <c r="M42" s="255">
        <f t="shared" si="0"/>
        <v>102442.1</v>
      </c>
      <c r="N42" s="255">
        <f t="shared" si="1"/>
        <v>81357.5</v>
      </c>
      <c r="O42" s="431"/>
      <c r="P42" s="637"/>
      <c r="Q42" s="637"/>
      <c r="R42" s="637"/>
      <c r="S42" s="637"/>
      <c r="T42" s="637"/>
      <c r="U42" s="637"/>
    </row>
    <row r="43" spans="1:15" s="42" customFormat="1" ht="15.75">
      <c r="A43" s="501">
        <v>9</v>
      </c>
      <c r="B43" s="638" t="s">
        <v>2608</v>
      </c>
      <c r="C43" s="502" t="s">
        <v>394</v>
      </c>
      <c r="D43" s="495">
        <v>1.42</v>
      </c>
      <c r="E43" s="584">
        <v>0.95</v>
      </c>
      <c r="F43" s="585">
        <v>1.1</v>
      </c>
      <c r="G43" s="585">
        <v>1.3</v>
      </c>
      <c r="H43" s="645">
        <v>1</v>
      </c>
      <c r="I43" s="645">
        <v>1</v>
      </c>
      <c r="J43" s="646">
        <v>17382.9</v>
      </c>
      <c r="K43" s="646">
        <v>20127.6</v>
      </c>
      <c r="L43" s="647">
        <v>23787.2</v>
      </c>
      <c r="M43" s="648">
        <f t="shared" si="0"/>
        <v>18297.8</v>
      </c>
      <c r="N43" s="648">
        <f t="shared" si="1"/>
        <v>14531.8</v>
      </c>
      <c r="O43" s="649"/>
    </row>
    <row r="44" spans="1:21" ht="15.75">
      <c r="A44" s="503">
        <v>21</v>
      </c>
      <c r="B44" s="639" t="s">
        <v>2450</v>
      </c>
      <c r="C44" s="504" t="s">
        <v>1301</v>
      </c>
      <c r="D44" s="496">
        <v>1.38</v>
      </c>
      <c r="E44" s="586">
        <v>0.95</v>
      </c>
      <c r="F44" s="587">
        <v>1.1</v>
      </c>
      <c r="G44" s="587">
        <v>1.3</v>
      </c>
      <c r="H44" s="82">
        <v>1</v>
      </c>
      <c r="I44" s="82">
        <v>1</v>
      </c>
      <c r="J44" s="434">
        <v>16893.3</v>
      </c>
      <c r="K44" s="434">
        <v>19560.6</v>
      </c>
      <c r="L44" s="376">
        <v>23117.1</v>
      </c>
      <c r="M44" s="255">
        <f t="shared" si="0"/>
        <v>17782.4</v>
      </c>
      <c r="N44" s="255">
        <f t="shared" si="1"/>
        <v>14122.4</v>
      </c>
      <c r="O44" s="431"/>
      <c r="P44" s="637"/>
      <c r="Q44" s="637"/>
      <c r="R44" s="637"/>
      <c r="S44" s="637"/>
      <c r="T44" s="637"/>
      <c r="U44" s="637"/>
    </row>
    <row r="45" spans="1:21" ht="15.75">
      <c r="A45" s="503">
        <v>22</v>
      </c>
      <c r="B45" s="639" t="s">
        <v>2451</v>
      </c>
      <c r="C45" s="504" t="s">
        <v>1302</v>
      </c>
      <c r="D45" s="496">
        <v>2.09</v>
      </c>
      <c r="E45" s="586">
        <v>0.95</v>
      </c>
      <c r="F45" s="587">
        <v>1.1</v>
      </c>
      <c r="G45" s="587">
        <v>1.3</v>
      </c>
      <c r="H45" s="82">
        <v>1</v>
      </c>
      <c r="I45" s="82">
        <v>1</v>
      </c>
      <c r="J45" s="434">
        <v>25584.8</v>
      </c>
      <c r="K45" s="434">
        <v>29624.5</v>
      </c>
      <c r="L45" s="376">
        <v>35010.7</v>
      </c>
      <c r="M45" s="255">
        <f t="shared" si="0"/>
        <v>26931.4</v>
      </c>
      <c r="N45" s="255">
        <f t="shared" si="1"/>
        <v>21388.3</v>
      </c>
      <c r="O45" s="431"/>
      <c r="P45" s="637"/>
      <c r="Q45" s="637"/>
      <c r="R45" s="637"/>
      <c r="S45" s="637"/>
      <c r="T45" s="637"/>
      <c r="U45" s="637"/>
    </row>
    <row r="46" spans="1:15" s="42" customFormat="1" ht="15.75">
      <c r="A46" s="501">
        <v>10</v>
      </c>
      <c r="B46" s="638" t="s">
        <v>2609</v>
      </c>
      <c r="C46" s="502" t="s">
        <v>395</v>
      </c>
      <c r="D46" s="495">
        <v>1.6</v>
      </c>
      <c r="E46" s="584">
        <v>0.95</v>
      </c>
      <c r="F46" s="585">
        <v>1.1</v>
      </c>
      <c r="G46" s="585">
        <v>1.3</v>
      </c>
      <c r="H46" s="645">
        <v>1</v>
      </c>
      <c r="I46" s="645">
        <v>1</v>
      </c>
      <c r="J46" s="646">
        <v>19586.4</v>
      </c>
      <c r="K46" s="646">
        <v>22679</v>
      </c>
      <c r="L46" s="647">
        <v>26802.5</v>
      </c>
      <c r="M46" s="648">
        <f t="shared" si="0"/>
        <v>20617.3</v>
      </c>
      <c r="N46" s="648">
        <f t="shared" si="1"/>
        <v>16373.8</v>
      </c>
      <c r="O46" s="649"/>
    </row>
    <row r="47" spans="1:21" ht="15.75">
      <c r="A47" s="503">
        <v>23</v>
      </c>
      <c r="B47" s="639" t="s">
        <v>2452</v>
      </c>
      <c r="C47" s="504" t="s">
        <v>1303</v>
      </c>
      <c r="D47" s="496">
        <v>1.6</v>
      </c>
      <c r="E47" s="586">
        <v>0.95</v>
      </c>
      <c r="F47" s="587">
        <v>1.1</v>
      </c>
      <c r="G47" s="587">
        <v>1.3</v>
      </c>
      <c r="H47" s="82">
        <v>1</v>
      </c>
      <c r="I47" s="82">
        <v>1</v>
      </c>
      <c r="J47" s="434">
        <v>19586.4</v>
      </c>
      <c r="K47" s="434">
        <v>22679</v>
      </c>
      <c r="L47" s="376">
        <v>26802.5</v>
      </c>
      <c r="M47" s="255">
        <f t="shared" si="0"/>
        <v>20617.3</v>
      </c>
      <c r="N47" s="255">
        <f t="shared" si="1"/>
        <v>16373.8</v>
      </c>
      <c r="O47" s="431"/>
      <c r="P47" s="637"/>
      <c r="Q47" s="637"/>
      <c r="R47" s="637"/>
      <c r="S47" s="637"/>
      <c r="T47" s="637"/>
      <c r="U47" s="637"/>
    </row>
    <row r="48" spans="1:21" s="42" customFormat="1" ht="15.75">
      <c r="A48" s="501">
        <v>11</v>
      </c>
      <c r="B48" s="638" t="s">
        <v>2610</v>
      </c>
      <c r="C48" s="502" t="s">
        <v>397</v>
      </c>
      <c r="D48" s="495">
        <v>1.39</v>
      </c>
      <c r="E48" s="584">
        <v>0.95</v>
      </c>
      <c r="F48" s="585">
        <v>1.1</v>
      </c>
      <c r="G48" s="585">
        <v>1.3</v>
      </c>
      <c r="H48" s="645">
        <v>1</v>
      </c>
      <c r="I48" s="645">
        <v>1</v>
      </c>
      <c r="J48" s="646">
        <v>17015.7</v>
      </c>
      <c r="K48" s="646">
        <v>19702.4</v>
      </c>
      <c r="L48" s="647">
        <v>23284.6</v>
      </c>
      <c r="M48" s="648">
        <f t="shared" si="0"/>
        <v>17911.3</v>
      </c>
      <c r="N48" s="648">
        <f t="shared" si="1"/>
        <v>14224.8</v>
      </c>
      <c r="O48" s="649"/>
      <c r="P48" s="650"/>
      <c r="Q48" s="650"/>
      <c r="R48" s="650"/>
      <c r="S48" s="650"/>
      <c r="T48" s="650"/>
      <c r="U48" s="650"/>
    </row>
    <row r="49" spans="1:21" ht="15.75">
      <c r="A49" s="503">
        <v>24</v>
      </c>
      <c r="B49" s="639" t="s">
        <v>2453</v>
      </c>
      <c r="C49" s="504" t="s">
        <v>398</v>
      </c>
      <c r="D49" s="496">
        <v>1.49</v>
      </c>
      <c r="E49" s="586">
        <v>0.95</v>
      </c>
      <c r="F49" s="587">
        <v>1.1</v>
      </c>
      <c r="G49" s="587">
        <v>1.3</v>
      </c>
      <c r="H49" s="82">
        <v>1</v>
      </c>
      <c r="I49" s="82">
        <v>1</v>
      </c>
      <c r="J49" s="434">
        <v>18239.8</v>
      </c>
      <c r="K49" s="434">
        <v>21119.8</v>
      </c>
      <c r="L49" s="376">
        <v>24959.8</v>
      </c>
      <c r="M49" s="255">
        <f t="shared" si="0"/>
        <v>19199.8</v>
      </c>
      <c r="N49" s="255">
        <f t="shared" si="1"/>
        <v>15248.1</v>
      </c>
      <c r="O49" s="431"/>
      <c r="P49" s="637"/>
      <c r="Q49" s="637"/>
      <c r="R49" s="637"/>
      <c r="S49" s="637"/>
      <c r="T49" s="637"/>
      <c r="U49" s="637"/>
    </row>
    <row r="50" spans="1:21" ht="15.75">
      <c r="A50" s="503">
        <v>25</v>
      </c>
      <c r="B50" s="639" t="s">
        <v>2454</v>
      </c>
      <c r="C50" s="504" t="s">
        <v>503</v>
      </c>
      <c r="D50" s="496">
        <v>1.36</v>
      </c>
      <c r="E50" s="586">
        <v>0.95</v>
      </c>
      <c r="F50" s="587">
        <v>1.1</v>
      </c>
      <c r="G50" s="587">
        <v>1.3</v>
      </c>
      <c r="H50" s="82">
        <v>1</v>
      </c>
      <c r="I50" s="82">
        <v>1</v>
      </c>
      <c r="J50" s="434">
        <v>16648.5</v>
      </c>
      <c r="K50" s="434">
        <v>19277.2</v>
      </c>
      <c r="L50" s="376">
        <v>22782.1</v>
      </c>
      <c r="M50" s="255">
        <f t="shared" si="0"/>
        <v>17524.7</v>
      </c>
      <c r="N50" s="255">
        <f t="shared" si="1"/>
        <v>13917.8</v>
      </c>
      <c r="O50" s="431"/>
      <c r="P50" s="637"/>
      <c r="Q50" s="637"/>
      <c r="R50" s="637"/>
      <c r="S50" s="637"/>
      <c r="T50" s="637"/>
      <c r="U50" s="637"/>
    </row>
    <row r="51" spans="1:21" s="42" customFormat="1" ht="15.75">
      <c r="A51" s="501">
        <v>12</v>
      </c>
      <c r="B51" s="638" t="s">
        <v>2611</v>
      </c>
      <c r="C51" s="502" t="s">
        <v>399</v>
      </c>
      <c r="D51" s="495">
        <v>0.92</v>
      </c>
      <c r="E51" s="584">
        <v>0.95</v>
      </c>
      <c r="F51" s="585">
        <v>1.1</v>
      </c>
      <c r="G51" s="585">
        <v>1.3</v>
      </c>
      <c r="H51" s="645">
        <v>1</v>
      </c>
      <c r="I51" s="645">
        <v>1</v>
      </c>
      <c r="J51" s="646">
        <v>11262.2</v>
      </c>
      <c r="K51" s="646">
        <v>13040.4</v>
      </c>
      <c r="L51" s="647">
        <v>15411.4</v>
      </c>
      <c r="M51" s="648">
        <f t="shared" si="0"/>
        <v>11854.9</v>
      </c>
      <c r="N51" s="648">
        <f t="shared" si="1"/>
        <v>9415</v>
      </c>
      <c r="O51" s="649"/>
      <c r="P51" s="650"/>
      <c r="Q51" s="650"/>
      <c r="R51" s="650"/>
      <c r="S51" s="650"/>
      <c r="T51" s="650"/>
      <c r="U51" s="650"/>
    </row>
    <row r="52" spans="1:21" ht="15.75">
      <c r="A52" s="503">
        <v>26</v>
      </c>
      <c r="B52" s="639" t="s">
        <v>2455</v>
      </c>
      <c r="C52" s="504" t="s">
        <v>1783</v>
      </c>
      <c r="D52" s="496">
        <v>2.75</v>
      </c>
      <c r="E52" s="586">
        <v>0.95</v>
      </c>
      <c r="F52" s="587">
        <v>1.1</v>
      </c>
      <c r="G52" s="587">
        <v>1.3</v>
      </c>
      <c r="H52" s="82">
        <v>1</v>
      </c>
      <c r="I52" s="82">
        <v>1</v>
      </c>
      <c r="J52" s="434">
        <v>33664.2</v>
      </c>
      <c r="K52" s="434">
        <v>38979.5</v>
      </c>
      <c r="L52" s="376">
        <v>46066.7</v>
      </c>
      <c r="M52" s="255">
        <f t="shared" si="0"/>
        <v>35435.9</v>
      </c>
      <c r="N52" s="255">
        <f t="shared" si="1"/>
        <v>28142.5</v>
      </c>
      <c r="O52" s="431"/>
      <c r="P52" s="637"/>
      <c r="Q52" s="637"/>
      <c r="R52" s="637"/>
      <c r="S52" s="637"/>
      <c r="T52" s="637"/>
      <c r="U52" s="637"/>
    </row>
    <row r="53" spans="1:21" ht="15.75">
      <c r="A53" s="503">
        <v>27</v>
      </c>
      <c r="B53" s="639" t="s">
        <v>2456</v>
      </c>
      <c r="C53" s="504" t="s">
        <v>2457</v>
      </c>
      <c r="D53" s="496">
        <v>1.1</v>
      </c>
      <c r="E53" s="586">
        <v>0.95</v>
      </c>
      <c r="F53" s="587">
        <v>1.1</v>
      </c>
      <c r="G53" s="587">
        <v>1.3</v>
      </c>
      <c r="H53" s="82">
        <v>1</v>
      </c>
      <c r="I53" s="82">
        <v>1</v>
      </c>
      <c r="J53" s="434">
        <v>13465.7</v>
      </c>
      <c r="K53" s="434">
        <v>15591.8</v>
      </c>
      <c r="L53" s="376">
        <v>18426.7</v>
      </c>
      <c r="M53" s="255">
        <f t="shared" si="0"/>
        <v>14174.4</v>
      </c>
      <c r="N53" s="255">
        <f t="shared" si="1"/>
        <v>11257</v>
      </c>
      <c r="O53" s="431"/>
      <c r="P53" s="637"/>
      <c r="Q53" s="637"/>
      <c r="R53" s="637"/>
      <c r="S53" s="637"/>
      <c r="T53" s="637"/>
      <c r="U53" s="637"/>
    </row>
    <row r="54" spans="1:21" ht="15.75">
      <c r="A54" s="503">
        <v>28</v>
      </c>
      <c r="B54" s="639" t="s">
        <v>2458</v>
      </c>
      <c r="C54" s="504" t="s">
        <v>2459</v>
      </c>
      <c r="D54" s="496">
        <v>4.9</v>
      </c>
      <c r="E54" s="586">
        <v>0.95</v>
      </c>
      <c r="F54" s="587">
        <v>1.1</v>
      </c>
      <c r="G54" s="587">
        <v>1.3</v>
      </c>
      <c r="H54" s="82">
        <v>1</v>
      </c>
      <c r="I54" s="82">
        <v>1</v>
      </c>
      <c r="J54" s="434">
        <v>59983.4</v>
      </c>
      <c r="K54" s="434">
        <v>69454.5</v>
      </c>
      <c r="L54" s="376">
        <v>82082.5</v>
      </c>
      <c r="M54" s="255">
        <f t="shared" si="0"/>
        <v>63140.5</v>
      </c>
      <c r="N54" s="255">
        <f t="shared" si="1"/>
        <v>50144.9</v>
      </c>
      <c r="O54" s="431"/>
      <c r="P54" s="637"/>
      <c r="Q54" s="637"/>
      <c r="R54" s="637"/>
      <c r="S54" s="637"/>
      <c r="T54" s="637"/>
      <c r="U54" s="637"/>
    </row>
    <row r="55" spans="1:21" ht="15.75">
      <c r="A55" s="503">
        <v>29</v>
      </c>
      <c r="B55" s="639" t="s">
        <v>2460</v>
      </c>
      <c r="C55" s="504" t="s">
        <v>2461</v>
      </c>
      <c r="D55" s="496">
        <v>22.2</v>
      </c>
      <c r="E55" s="586">
        <v>0.95</v>
      </c>
      <c r="F55" s="587">
        <v>1.1</v>
      </c>
      <c r="G55" s="587">
        <v>1.3</v>
      </c>
      <c r="H55" s="82">
        <v>1</v>
      </c>
      <c r="I55" s="82">
        <v>1</v>
      </c>
      <c r="J55" s="434">
        <v>271761.5</v>
      </c>
      <c r="K55" s="434">
        <v>314671.2</v>
      </c>
      <c r="L55" s="376">
        <v>371884.2</v>
      </c>
      <c r="M55" s="255">
        <f t="shared" si="0"/>
        <v>286064.7</v>
      </c>
      <c r="N55" s="255">
        <f t="shared" si="1"/>
        <v>227187</v>
      </c>
      <c r="O55" s="431"/>
      <c r="P55" s="637"/>
      <c r="Q55" s="637"/>
      <c r="R55" s="637"/>
      <c r="S55" s="637"/>
      <c r="T55" s="637"/>
      <c r="U55" s="637"/>
    </row>
    <row r="56" spans="1:21" ht="15.75">
      <c r="A56" s="503">
        <v>30</v>
      </c>
      <c r="B56" s="639" t="s">
        <v>2462</v>
      </c>
      <c r="C56" s="504" t="s">
        <v>1304</v>
      </c>
      <c r="D56" s="496">
        <v>0.97</v>
      </c>
      <c r="E56" s="586">
        <v>0.95</v>
      </c>
      <c r="F56" s="587">
        <v>1.1</v>
      </c>
      <c r="G56" s="587">
        <v>1.3</v>
      </c>
      <c r="H56" s="82">
        <v>1</v>
      </c>
      <c r="I56" s="82">
        <v>1</v>
      </c>
      <c r="J56" s="434">
        <v>11874.3</v>
      </c>
      <c r="K56" s="434">
        <v>13749.1</v>
      </c>
      <c r="L56" s="376">
        <v>16249</v>
      </c>
      <c r="M56" s="255">
        <f t="shared" si="0"/>
        <v>12499.2</v>
      </c>
      <c r="N56" s="255">
        <f t="shared" si="1"/>
        <v>9926.6</v>
      </c>
      <c r="O56" s="431"/>
      <c r="P56" s="637"/>
      <c r="Q56" s="637"/>
      <c r="R56" s="637"/>
      <c r="S56" s="637"/>
      <c r="T56" s="637"/>
      <c r="U56" s="637"/>
    </row>
    <row r="57" spans="1:21" ht="15.75">
      <c r="A57" s="503">
        <v>31</v>
      </c>
      <c r="B57" s="639" t="s">
        <v>2463</v>
      </c>
      <c r="C57" s="504" t="s">
        <v>1305</v>
      </c>
      <c r="D57" s="496">
        <v>1.16</v>
      </c>
      <c r="E57" s="586">
        <v>0.95</v>
      </c>
      <c r="F57" s="587">
        <v>1.1</v>
      </c>
      <c r="G57" s="587">
        <v>1.3</v>
      </c>
      <c r="H57" s="82">
        <v>1</v>
      </c>
      <c r="I57" s="82">
        <v>1</v>
      </c>
      <c r="J57" s="434">
        <v>14200.2</v>
      </c>
      <c r="K57" s="434">
        <v>16442.3</v>
      </c>
      <c r="L57" s="376">
        <v>19431.8</v>
      </c>
      <c r="M57" s="255">
        <f t="shared" si="0"/>
        <v>14947.5</v>
      </c>
      <c r="N57" s="255">
        <f t="shared" si="1"/>
        <v>11871</v>
      </c>
      <c r="O57" s="431"/>
      <c r="P57" s="637"/>
      <c r="Q57" s="637"/>
      <c r="R57" s="637"/>
      <c r="S57" s="637"/>
      <c r="T57" s="637"/>
      <c r="U57" s="637"/>
    </row>
    <row r="58" spans="1:21" ht="15.75">
      <c r="A58" s="503">
        <v>32</v>
      </c>
      <c r="B58" s="639" t="s">
        <v>2464</v>
      </c>
      <c r="C58" s="504" t="s">
        <v>1306</v>
      </c>
      <c r="D58" s="496">
        <v>0.97</v>
      </c>
      <c r="E58" s="586">
        <v>0.95</v>
      </c>
      <c r="F58" s="587">
        <v>1.1</v>
      </c>
      <c r="G58" s="587">
        <v>1.3</v>
      </c>
      <c r="H58" s="82">
        <v>1</v>
      </c>
      <c r="I58" s="82">
        <v>1</v>
      </c>
      <c r="J58" s="434">
        <v>11874.3</v>
      </c>
      <c r="K58" s="434">
        <v>13749.1</v>
      </c>
      <c r="L58" s="376">
        <v>16249</v>
      </c>
      <c r="M58" s="255">
        <f t="shared" si="0"/>
        <v>12499.2</v>
      </c>
      <c r="N58" s="255">
        <f t="shared" si="1"/>
        <v>9926.6</v>
      </c>
      <c r="O58" s="431"/>
      <c r="P58" s="637"/>
      <c r="Q58" s="637"/>
      <c r="R58" s="637"/>
      <c r="S58" s="637"/>
      <c r="T58" s="637"/>
      <c r="U58" s="637"/>
    </row>
    <row r="59" spans="1:21" ht="15.75">
      <c r="A59" s="503">
        <v>33</v>
      </c>
      <c r="B59" s="639" t="s">
        <v>2465</v>
      </c>
      <c r="C59" s="504" t="s">
        <v>1174</v>
      </c>
      <c r="D59" s="496">
        <v>0.52</v>
      </c>
      <c r="E59" s="586">
        <v>0.95</v>
      </c>
      <c r="F59" s="587">
        <v>1.1</v>
      </c>
      <c r="G59" s="587">
        <v>1.3</v>
      </c>
      <c r="H59" s="82">
        <v>1</v>
      </c>
      <c r="I59" s="82">
        <v>1</v>
      </c>
      <c r="J59" s="434">
        <v>6365.6</v>
      </c>
      <c r="K59" s="434">
        <v>7370.7</v>
      </c>
      <c r="L59" s="376">
        <v>8710.8</v>
      </c>
      <c r="M59" s="255">
        <f t="shared" si="0"/>
        <v>6700.6</v>
      </c>
      <c r="N59" s="255">
        <f t="shared" si="1"/>
        <v>5321.5</v>
      </c>
      <c r="O59" s="431"/>
      <c r="P59" s="637"/>
      <c r="Q59" s="637"/>
      <c r="R59" s="637"/>
      <c r="S59" s="637"/>
      <c r="T59" s="637"/>
      <c r="U59" s="637"/>
    </row>
    <row r="60" spans="1:21" ht="15.75">
      <c r="A60" s="503">
        <v>34</v>
      </c>
      <c r="B60" s="639" t="s">
        <v>2466</v>
      </c>
      <c r="C60" s="504" t="s">
        <v>1175</v>
      </c>
      <c r="D60" s="496">
        <v>0.65</v>
      </c>
      <c r="E60" s="586">
        <v>0.95</v>
      </c>
      <c r="F60" s="587">
        <v>1.1</v>
      </c>
      <c r="G60" s="587">
        <v>1.3</v>
      </c>
      <c r="H60" s="82">
        <v>1</v>
      </c>
      <c r="I60" s="82">
        <v>1</v>
      </c>
      <c r="J60" s="434">
        <v>7957</v>
      </c>
      <c r="K60" s="434">
        <v>9213.3</v>
      </c>
      <c r="L60" s="376">
        <v>10888.5</v>
      </c>
      <c r="M60" s="255">
        <f t="shared" si="0"/>
        <v>8375.7</v>
      </c>
      <c r="N60" s="255">
        <f t="shared" si="1"/>
        <v>6651.9</v>
      </c>
      <c r="O60" s="431"/>
      <c r="P60" s="637"/>
      <c r="Q60" s="637"/>
      <c r="R60" s="637"/>
      <c r="S60" s="637"/>
      <c r="T60" s="637"/>
      <c r="U60" s="637"/>
    </row>
    <row r="61" spans="1:21" s="42" customFormat="1" ht="15.75">
      <c r="A61" s="501">
        <v>13</v>
      </c>
      <c r="B61" s="638" t="s">
        <v>2612</v>
      </c>
      <c r="C61" s="502" t="s">
        <v>298</v>
      </c>
      <c r="D61" s="495">
        <v>0.8</v>
      </c>
      <c r="E61" s="584">
        <v>0.95</v>
      </c>
      <c r="F61" s="585">
        <v>1.1</v>
      </c>
      <c r="G61" s="585">
        <v>1.3</v>
      </c>
      <c r="H61" s="645">
        <v>1</v>
      </c>
      <c r="I61" s="645">
        <v>1</v>
      </c>
      <c r="J61" s="646">
        <v>9793.2</v>
      </c>
      <c r="K61" s="646">
        <v>11339.5</v>
      </c>
      <c r="L61" s="647">
        <v>13401.2</v>
      </c>
      <c r="M61" s="648">
        <f t="shared" si="0"/>
        <v>10308.6</v>
      </c>
      <c r="N61" s="648">
        <f t="shared" si="1"/>
        <v>8186.9</v>
      </c>
      <c r="O61" s="649"/>
      <c r="P61" s="650"/>
      <c r="Q61" s="650"/>
      <c r="R61" s="650"/>
      <c r="S61" s="650"/>
      <c r="T61" s="650"/>
      <c r="U61" s="650"/>
    </row>
    <row r="62" spans="1:21" ht="15.75">
      <c r="A62" s="503">
        <v>35</v>
      </c>
      <c r="B62" s="639" t="s">
        <v>2467</v>
      </c>
      <c r="C62" s="504" t="s">
        <v>1307</v>
      </c>
      <c r="D62" s="496">
        <v>0.8</v>
      </c>
      <c r="E62" s="586">
        <v>0.95</v>
      </c>
      <c r="F62" s="587">
        <v>1.1</v>
      </c>
      <c r="G62" s="587">
        <v>1.3</v>
      </c>
      <c r="H62" s="82">
        <v>1</v>
      </c>
      <c r="I62" s="82">
        <v>1</v>
      </c>
      <c r="J62" s="434">
        <v>9793.2</v>
      </c>
      <c r="K62" s="434">
        <v>11339.5</v>
      </c>
      <c r="L62" s="376">
        <v>13401.2</v>
      </c>
      <c r="M62" s="255">
        <f t="shared" si="0"/>
        <v>10308.6</v>
      </c>
      <c r="N62" s="255">
        <f t="shared" si="1"/>
        <v>8186.9</v>
      </c>
      <c r="O62" s="431"/>
      <c r="P62" s="637"/>
      <c r="Q62" s="637"/>
      <c r="R62" s="637"/>
      <c r="S62" s="637"/>
      <c r="T62" s="637"/>
      <c r="U62" s="637"/>
    </row>
    <row r="63" spans="1:21" ht="15.75">
      <c r="A63" s="503">
        <v>36</v>
      </c>
      <c r="B63" s="639" t="s">
        <v>2468</v>
      </c>
      <c r="C63" s="504" t="s">
        <v>2077</v>
      </c>
      <c r="D63" s="496">
        <v>3.39</v>
      </c>
      <c r="E63" s="586">
        <v>0.95</v>
      </c>
      <c r="F63" s="587">
        <v>1.1</v>
      </c>
      <c r="G63" s="587">
        <v>1.3</v>
      </c>
      <c r="H63" s="82">
        <v>1</v>
      </c>
      <c r="I63" s="82">
        <v>1</v>
      </c>
      <c r="J63" s="434">
        <v>41498.7</v>
      </c>
      <c r="K63" s="434">
        <v>48051.1</v>
      </c>
      <c r="L63" s="376">
        <v>56787.7</v>
      </c>
      <c r="M63" s="255">
        <f t="shared" si="0"/>
        <v>43682.8</v>
      </c>
      <c r="N63" s="255">
        <f t="shared" si="1"/>
        <v>34692.1</v>
      </c>
      <c r="O63" s="431"/>
      <c r="P63" s="637"/>
      <c r="Q63" s="637"/>
      <c r="R63" s="637"/>
      <c r="S63" s="637"/>
      <c r="T63" s="637"/>
      <c r="U63" s="637"/>
    </row>
    <row r="64" spans="1:21" ht="63">
      <c r="A64" s="503">
        <v>37</v>
      </c>
      <c r="B64" s="639" t="s">
        <v>2469</v>
      </c>
      <c r="C64" s="504" t="s">
        <v>2078</v>
      </c>
      <c r="D64" s="496">
        <v>5.07</v>
      </c>
      <c r="E64" s="586">
        <v>0.95</v>
      </c>
      <c r="F64" s="587">
        <v>1.1</v>
      </c>
      <c r="G64" s="587">
        <v>1.3</v>
      </c>
      <c r="H64" s="82">
        <v>1</v>
      </c>
      <c r="I64" s="82">
        <v>1</v>
      </c>
      <c r="J64" s="434">
        <v>62064.5</v>
      </c>
      <c r="K64" s="434">
        <v>71864.1</v>
      </c>
      <c r="L64" s="376">
        <v>84930.3</v>
      </c>
      <c r="M64" s="255">
        <f t="shared" si="0"/>
        <v>65331</v>
      </c>
      <c r="N64" s="255">
        <f t="shared" si="1"/>
        <v>51884.6</v>
      </c>
      <c r="O64" s="431"/>
      <c r="P64" s="637"/>
      <c r="Q64" s="637"/>
      <c r="R64" s="637"/>
      <c r="S64" s="637"/>
      <c r="T64" s="637"/>
      <c r="U64" s="637"/>
    </row>
    <row r="65" spans="1:21" s="42" customFormat="1" ht="15.75">
      <c r="A65" s="501">
        <v>14</v>
      </c>
      <c r="B65" s="638" t="s">
        <v>2613</v>
      </c>
      <c r="C65" s="502" t="s">
        <v>260</v>
      </c>
      <c r="D65" s="495">
        <v>1.7</v>
      </c>
      <c r="E65" s="584">
        <v>0.95</v>
      </c>
      <c r="F65" s="585">
        <v>1.1</v>
      </c>
      <c r="G65" s="585">
        <v>1.3</v>
      </c>
      <c r="H65" s="645">
        <v>1</v>
      </c>
      <c r="I65" s="645">
        <v>1</v>
      </c>
      <c r="J65" s="646">
        <v>20810.6</v>
      </c>
      <c r="K65" s="646">
        <v>24096.4</v>
      </c>
      <c r="L65" s="647">
        <v>28477.6</v>
      </c>
      <c r="M65" s="648">
        <f t="shared" si="0"/>
        <v>21905.8</v>
      </c>
      <c r="N65" s="648">
        <f t="shared" si="1"/>
        <v>17397.2</v>
      </c>
      <c r="O65" s="649"/>
      <c r="P65" s="650"/>
      <c r="Q65" s="650"/>
      <c r="R65" s="650"/>
      <c r="S65" s="650"/>
      <c r="T65" s="650"/>
      <c r="U65" s="650"/>
    </row>
    <row r="66" spans="1:21" ht="15.75">
      <c r="A66" s="503">
        <v>38</v>
      </c>
      <c r="B66" s="639" t="s">
        <v>2470</v>
      </c>
      <c r="C66" s="504" t="s">
        <v>1176</v>
      </c>
      <c r="D66" s="496">
        <v>1.53</v>
      </c>
      <c r="E66" s="586">
        <v>0.95</v>
      </c>
      <c r="F66" s="587">
        <v>1.1</v>
      </c>
      <c r="G66" s="587">
        <v>1.3</v>
      </c>
      <c r="H66" s="82">
        <v>1</v>
      </c>
      <c r="I66" s="82">
        <v>1</v>
      </c>
      <c r="J66" s="434">
        <v>18729.5</v>
      </c>
      <c r="K66" s="434">
        <v>21686.8</v>
      </c>
      <c r="L66" s="376">
        <v>25629.9</v>
      </c>
      <c r="M66" s="255">
        <f t="shared" si="0"/>
        <v>19715.3</v>
      </c>
      <c r="N66" s="255">
        <f t="shared" si="1"/>
        <v>15657.5</v>
      </c>
      <c r="O66" s="431"/>
      <c r="P66" s="637"/>
      <c r="Q66" s="637"/>
      <c r="R66" s="637"/>
      <c r="S66" s="637"/>
      <c r="T66" s="637"/>
      <c r="U66" s="637"/>
    </row>
    <row r="67" spans="1:21" ht="15.75">
      <c r="A67" s="503">
        <v>39</v>
      </c>
      <c r="B67" s="639" t="s">
        <v>2471</v>
      </c>
      <c r="C67" s="504" t="s">
        <v>1177</v>
      </c>
      <c r="D67" s="496">
        <v>3.17</v>
      </c>
      <c r="E67" s="586">
        <v>0.95</v>
      </c>
      <c r="F67" s="587">
        <v>1.1</v>
      </c>
      <c r="G67" s="587">
        <v>1.3</v>
      </c>
      <c r="H67" s="82">
        <v>1</v>
      </c>
      <c r="I67" s="82">
        <v>1</v>
      </c>
      <c r="J67" s="434">
        <v>38805.6</v>
      </c>
      <c r="K67" s="434">
        <v>44932.8</v>
      </c>
      <c r="L67" s="376">
        <v>53102.4</v>
      </c>
      <c r="M67" s="255">
        <f t="shared" si="0"/>
        <v>40848</v>
      </c>
      <c r="N67" s="255">
        <f t="shared" si="1"/>
        <v>32440.7</v>
      </c>
      <c r="O67" s="431"/>
      <c r="P67" s="637"/>
      <c r="Q67" s="637"/>
      <c r="R67" s="637"/>
      <c r="S67" s="637"/>
      <c r="T67" s="637"/>
      <c r="U67" s="637"/>
    </row>
    <row r="68" spans="1:21" s="42" customFormat="1" ht="15.75">
      <c r="A68" s="501">
        <v>15</v>
      </c>
      <c r="B68" s="638" t="s">
        <v>2614</v>
      </c>
      <c r="C68" s="502" t="s">
        <v>299</v>
      </c>
      <c r="D68" s="495">
        <v>1.05</v>
      </c>
      <c r="E68" s="584">
        <v>0.95</v>
      </c>
      <c r="F68" s="585">
        <v>1.1</v>
      </c>
      <c r="G68" s="585">
        <v>1.3</v>
      </c>
      <c r="H68" s="645">
        <v>1</v>
      </c>
      <c r="I68" s="645">
        <v>1</v>
      </c>
      <c r="J68" s="646">
        <v>12853.6</v>
      </c>
      <c r="K68" s="646">
        <v>14883.1</v>
      </c>
      <c r="L68" s="647">
        <v>17589.1</v>
      </c>
      <c r="M68" s="648">
        <f t="shared" si="0"/>
        <v>13530.1</v>
      </c>
      <c r="N68" s="648">
        <f t="shared" si="1"/>
        <v>10745.3</v>
      </c>
      <c r="O68" s="649"/>
      <c r="P68" s="650"/>
      <c r="Q68" s="650"/>
      <c r="R68" s="650"/>
      <c r="S68" s="650"/>
      <c r="T68" s="650"/>
      <c r="U68" s="650"/>
    </row>
    <row r="69" spans="1:21" ht="15.75">
      <c r="A69" s="503">
        <v>40</v>
      </c>
      <c r="B69" s="639" t="s">
        <v>2472</v>
      </c>
      <c r="C69" s="504" t="s">
        <v>1308</v>
      </c>
      <c r="D69" s="496">
        <v>0.98</v>
      </c>
      <c r="E69" s="586">
        <v>0.95</v>
      </c>
      <c r="F69" s="587">
        <v>1.1</v>
      </c>
      <c r="G69" s="587">
        <v>1.3</v>
      </c>
      <c r="H69" s="82">
        <v>1</v>
      </c>
      <c r="I69" s="82">
        <v>1</v>
      </c>
      <c r="J69" s="434">
        <v>11996.7</v>
      </c>
      <c r="K69" s="434">
        <v>13890.9</v>
      </c>
      <c r="L69" s="376">
        <v>16416.5</v>
      </c>
      <c r="N69" s="255"/>
      <c r="O69" s="431"/>
      <c r="P69" s="637"/>
      <c r="Q69" s="637"/>
      <c r="R69" s="637"/>
      <c r="S69" s="637"/>
      <c r="T69" s="637"/>
      <c r="U69" s="637"/>
    </row>
    <row r="70" spans="1:21" ht="31.5">
      <c r="A70" s="503">
        <v>41</v>
      </c>
      <c r="B70" s="639" t="s">
        <v>2473</v>
      </c>
      <c r="C70" s="504" t="s">
        <v>2474</v>
      </c>
      <c r="D70" s="496">
        <v>1.75</v>
      </c>
      <c r="E70" s="586">
        <v>0.95</v>
      </c>
      <c r="F70" s="587">
        <v>1.1</v>
      </c>
      <c r="G70" s="587">
        <v>1.3</v>
      </c>
      <c r="H70" s="82">
        <v>1</v>
      </c>
      <c r="I70" s="82">
        <v>1</v>
      </c>
      <c r="J70" s="434">
        <v>21422.6</v>
      </c>
      <c r="K70" s="434">
        <v>24805.2</v>
      </c>
      <c r="L70" s="376">
        <v>29315.2</v>
      </c>
      <c r="M70" s="255">
        <f t="shared" si="0"/>
        <v>22550.2</v>
      </c>
      <c r="N70" s="255">
        <f t="shared" si="1"/>
        <v>17908.9</v>
      </c>
      <c r="O70" s="431"/>
      <c r="P70" s="637"/>
      <c r="Q70" s="637"/>
      <c r="R70" s="637"/>
      <c r="S70" s="637"/>
      <c r="T70" s="637"/>
      <c r="U70" s="637"/>
    </row>
    <row r="71" spans="1:21" ht="31.5">
      <c r="A71" s="503">
        <v>42</v>
      </c>
      <c r="B71" s="639" t="s">
        <v>2475</v>
      </c>
      <c r="C71" s="504" t="s">
        <v>2476</v>
      </c>
      <c r="D71" s="496">
        <v>2.89</v>
      </c>
      <c r="E71" s="586">
        <v>0.95</v>
      </c>
      <c r="F71" s="587">
        <v>1.1</v>
      </c>
      <c r="G71" s="587">
        <v>1.3</v>
      </c>
      <c r="H71" s="82">
        <v>1</v>
      </c>
      <c r="I71" s="82">
        <v>1</v>
      </c>
      <c r="J71" s="434">
        <v>35378</v>
      </c>
      <c r="K71" s="434">
        <v>40964</v>
      </c>
      <c r="L71" s="376">
        <v>48412</v>
      </c>
      <c r="M71" s="255">
        <f t="shared" si="0"/>
        <v>37240</v>
      </c>
      <c r="N71" s="255">
        <f t="shared" si="1"/>
        <v>29575.2</v>
      </c>
      <c r="O71" s="431"/>
      <c r="P71" s="637"/>
      <c r="Q71" s="637"/>
      <c r="R71" s="637"/>
      <c r="S71" s="637"/>
      <c r="T71" s="637"/>
      <c r="U71" s="637"/>
    </row>
    <row r="72" spans="1:21" s="42" customFormat="1" ht="15.75">
      <c r="A72" s="501">
        <v>16</v>
      </c>
      <c r="B72" s="638" t="s">
        <v>2615</v>
      </c>
      <c r="C72" s="502" t="s">
        <v>304</v>
      </c>
      <c r="D72" s="495">
        <v>1.06</v>
      </c>
      <c r="E72" s="584">
        <v>0.95</v>
      </c>
      <c r="F72" s="585">
        <v>1.1</v>
      </c>
      <c r="G72" s="585">
        <v>1.3</v>
      </c>
      <c r="H72" s="645">
        <v>1</v>
      </c>
      <c r="I72" s="645">
        <v>1</v>
      </c>
      <c r="J72" s="646">
        <v>12976</v>
      </c>
      <c r="K72" s="646">
        <v>15024.8</v>
      </c>
      <c r="L72" s="647">
        <v>17756.6</v>
      </c>
      <c r="M72" s="648">
        <f t="shared" si="0"/>
        <v>13658.9</v>
      </c>
      <c r="N72" s="648">
        <f t="shared" si="1"/>
        <v>10847.7</v>
      </c>
      <c r="O72" s="649"/>
      <c r="P72" s="650"/>
      <c r="Q72" s="650"/>
      <c r="R72" s="650"/>
      <c r="S72" s="650"/>
      <c r="T72" s="650"/>
      <c r="U72" s="650"/>
    </row>
    <row r="73" spans="1:21" ht="31.5">
      <c r="A73" s="503">
        <v>43</v>
      </c>
      <c r="B73" s="639" t="s">
        <v>2477</v>
      </c>
      <c r="C73" s="504" t="s">
        <v>1309</v>
      </c>
      <c r="D73" s="496">
        <v>0.94</v>
      </c>
      <c r="E73" s="586">
        <v>0.95</v>
      </c>
      <c r="F73" s="587">
        <v>1.1</v>
      </c>
      <c r="G73" s="587">
        <v>1.3</v>
      </c>
      <c r="H73" s="82">
        <v>1</v>
      </c>
      <c r="I73" s="82">
        <v>1</v>
      </c>
      <c r="J73" s="434">
        <v>11507</v>
      </c>
      <c r="K73" s="434">
        <v>13323.9</v>
      </c>
      <c r="L73" s="376">
        <v>15746.4</v>
      </c>
      <c r="M73" s="255">
        <f t="shared" si="0"/>
        <v>12112.6</v>
      </c>
      <c r="N73" s="255">
        <f t="shared" si="1"/>
        <v>9619.6</v>
      </c>
      <c r="O73" s="431"/>
      <c r="P73" s="637"/>
      <c r="Q73" s="637"/>
      <c r="R73" s="637"/>
      <c r="S73" s="637"/>
      <c r="T73" s="637"/>
      <c r="U73" s="637"/>
    </row>
    <row r="74" spans="1:15" ht="15.75">
      <c r="A74" s="503">
        <v>44</v>
      </c>
      <c r="B74" s="639" t="s">
        <v>2478</v>
      </c>
      <c r="C74" s="504" t="s">
        <v>1310</v>
      </c>
      <c r="D74" s="496">
        <v>2.57</v>
      </c>
      <c r="E74" s="586">
        <v>0.95</v>
      </c>
      <c r="F74" s="587">
        <v>1.1</v>
      </c>
      <c r="G74" s="587">
        <v>1.3</v>
      </c>
      <c r="H74" s="82">
        <v>1</v>
      </c>
      <c r="I74" s="82">
        <v>1</v>
      </c>
      <c r="J74" s="434">
        <v>31460.7</v>
      </c>
      <c r="K74" s="434">
        <v>36428.2</v>
      </c>
      <c r="L74" s="376">
        <v>43051.5</v>
      </c>
      <c r="M74" s="255">
        <f t="shared" si="0"/>
        <v>33116.5</v>
      </c>
      <c r="N74" s="255">
        <f t="shared" si="1"/>
        <v>26300.5</v>
      </c>
      <c r="O74" s="431"/>
    </row>
    <row r="75" spans="1:15" s="42" customFormat="1" ht="15.75">
      <c r="A75" s="501">
        <v>17</v>
      </c>
      <c r="B75" s="638" t="s">
        <v>2616</v>
      </c>
      <c r="C75" s="502" t="s">
        <v>285</v>
      </c>
      <c r="D75" s="495">
        <v>1.79</v>
      </c>
      <c r="E75" s="584">
        <v>0.95</v>
      </c>
      <c r="F75" s="585">
        <v>1.1</v>
      </c>
      <c r="G75" s="585">
        <v>1.3</v>
      </c>
      <c r="H75" s="645">
        <v>1</v>
      </c>
      <c r="I75" s="645">
        <v>1</v>
      </c>
      <c r="J75" s="646">
        <v>21912.3</v>
      </c>
      <c r="K75" s="646">
        <v>25372.1</v>
      </c>
      <c r="L75" s="647">
        <v>29985.3</v>
      </c>
      <c r="M75" s="648">
        <f t="shared" si="0"/>
        <v>23065.5</v>
      </c>
      <c r="N75" s="648">
        <f t="shared" si="1"/>
        <v>18318.2</v>
      </c>
      <c r="O75" s="649"/>
    </row>
    <row r="76" spans="1:15" ht="15.75">
      <c r="A76" s="503">
        <v>45</v>
      </c>
      <c r="B76" s="639" t="s">
        <v>2479</v>
      </c>
      <c r="C76" s="504" t="s">
        <v>1311</v>
      </c>
      <c r="D76" s="496">
        <v>1.79</v>
      </c>
      <c r="E76" s="586">
        <v>0.95</v>
      </c>
      <c r="F76" s="587">
        <v>1.1</v>
      </c>
      <c r="G76" s="587">
        <v>1.3</v>
      </c>
      <c r="H76" s="82">
        <v>1</v>
      </c>
      <c r="I76" s="82">
        <v>1</v>
      </c>
      <c r="J76" s="434">
        <v>21912.3</v>
      </c>
      <c r="K76" s="434">
        <v>25372.1</v>
      </c>
      <c r="L76" s="376">
        <v>29985.3</v>
      </c>
      <c r="M76" s="255">
        <f t="shared" si="0"/>
        <v>23065.5</v>
      </c>
      <c r="N76" s="255">
        <f t="shared" si="1"/>
        <v>18318.2</v>
      </c>
      <c r="O76" s="431"/>
    </row>
    <row r="77" spans="1:15" s="42" customFormat="1" ht="15.75">
      <c r="A77" s="501">
        <v>18</v>
      </c>
      <c r="B77" s="638" t="s">
        <v>2617</v>
      </c>
      <c r="C77" s="502" t="s">
        <v>1312</v>
      </c>
      <c r="D77" s="495">
        <v>2.74</v>
      </c>
      <c r="E77" s="584">
        <v>0.95</v>
      </c>
      <c r="F77" s="585">
        <v>1.1</v>
      </c>
      <c r="G77" s="585">
        <v>1.3</v>
      </c>
      <c r="H77" s="645">
        <v>1</v>
      </c>
      <c r="I77" s="645">
        <v>1</v>
      </c>
      <c r="J77" s="646">
        <v>33541.7</v>
      </c>
      <c r="K77" s="646">
        <v>38837.8</v>
      </c>
      <c r="L77" s="647">
        <v>45899.2</v>
      </c>
      <c r="M77" s="648">
        <f t="shared" si="0"/>
        <v>35307.1</v>
      </c>
      <c r="N77" s="648">
        <f t="shared" si="1"/>
        <v>28040.2</v>
      </c>
      <c r="O77" s="649"/>
    </row>
    <row r="78" spans="1:15" ht="15.75">
      <c r="A78" s="503">
        <v>46</v>
      </c>
      <c r="B78" s="639" t="s">
        <v>2480</v>
      </c>
      <c r="C78" s="504" t="s">
        <v>1313</v>
      </c>
      <c r="D78" s="496">
        <v>1.6</v>
      </c>
      <c r="E78" s="586">
        <v>0.95</v>
      </c>
      <c r="F78" s="587">
        <v>1.1</v>
      </c>
      <c r="G78" s="587">
        <v>1.3</v>
      </c>
      <c r="H78" s="82">
        <v>1</v>
      </c>
      <c r="I78" s="82">
        <v>1</v>
      </c>
      <c r="J78" s="434">
        <v>19586.4</v>
      </c>
      <c r="K78" s="434">
        <v>22679</v>
      </c>
      <c r="L78" s="376">
        <v>26802.5</v>
      </c>
      <c r="M78" s="255">
        <f t="shared" si="0"/>
        <v>20617.3</v>
      </c>
      <c r="N78" s="255">
        <f t="shared" si="1"/>
        <v>16373.8</v>
      </c>
      <c r="O78" s="431"/>
    </row>
    <row r="79" spans="1:15" ht="15.75">
      <c r="A79" s="503">
        <v>47</v>
      </c>
      <c r="B79" s="639" t="s">
        <v>2481</v>
      </c>
      <c r="C79" s="504" t="s">
        <v>2079</v>
      </c>
      <c r="D79" s="496">
        <v>3.25</v>
      </c>
      <c r="E79" s="586">
        <v>0.95</v>
      </c>
      <c r="F79" s="587">
        <v>1.1</v>
      </c>
      <c r="G79" s="587">
        <v>1.3</v>
      </c>
      <c r="H79" s="82">
        <v>1</v>
      </c>
      <c r="I79" s="82">
        <v>1</v>
      </c>
      <c r="J79" s="434">
        <v>39784.9</v>
      </c>
      <c r="K79" s="434">
        <v>46066.7</v>
      </c>
      <c r="L79" s="376">
        <v>54442.5</v>
      </c>
      <c r="M79" s="255">
        <f t="shared" si="0"/>
        <v>41878.8</v>
      </c>
      <c r="N79" s="255">
        <f t="shared" si="1"/>
        <v>33259.4</v>
      </c>
      <c r="O79" s="431"/>
    </row>
    <row r="80" spans="1:15" ht="15.75">
      <c r="A80" s="503">
        <v>48</v>
      </c>
      <c r="B80" s="639" t="s">
        <v>2482</v>
      </c>
      <c r="C80" s="504" t="s">
        <v>1314</v>
      </c>
      <c r="D80" s="496">
        <v>3.18</v>
      </c>
      <c r="E80" s="586">
        <v>0.95</v>
      </c>
      <c r="F80" s="587">
        <v>1.1</v>
      </c>
      <c r="G80" s="587">
        <v>1.3</v>
      </c>
      <c r="H80" s="82">
        <v>1</v>
      </c>
      <c r="I80" s="82">
        <v>1</v>
      </c>
      <c r="J80" s="434">
        <v>38928</v>
      </c>
      <c r="K80" s="434">
        <v>45074.5</v>
      </c>
      <c r="L80" s="376">
        <v>53269.9</v>
      </c>
      <c r="M80" s="255">
        <f t="shared" si="0"/>
        <v>40976.8</v>
      </c>
      <c r="N80" s="255">
        <f t="shared" si="1"/>
        <v>32543</v>
      </c>
      <c r="O80" s="431"/>
    </row>
    <row r="81" spans="1:15" ht="15.75">
      <c r="A81" s="503">
        <v>49</v>
      </c>
      <c r="B81" s="639" t="s">
        <v>2483</v>
      </c>
      <c r="C81" s="504" t="s">
        <v>1315</v>
      </c>
      <c r="D81" s="496">
        <v>0.8</v>
      </c>
      <c r="E81" s="586">
        <v>0.95</v>
      </c>
      <c r="F81" s="587">
        <v>1.1</v>
      </c>
      <c r="G81" s="587">
        <v>1.3</v>
      </c>
      <c r="H81" s="82">
        <v>1</v>
      </c>
      <c r="I81" s="82">
        <v>1</v>
      </c>
      <c r="J81" s="434">
        <v>9793.2</v>
      </c>
      <c r="K81" s="434">
        <v>11339.5</v>
      </c>
      <c r="L81" s="376">
        <v>13401.2</v>
      </c>
      <c r="M81" s="255">
        <f t="shared" si="0"/>
        <v>10308.6</v>
      </c>
      <c r="N81" s="255">
        <f t="shared" si="1"/>
        <v>8186.9</v>
      </c>
      <c r="O81" s="431"/>
    </row>
    <row r="82" spans="1:15" s="42" customFormat="1" ht="15.75">
      <c r="A82" s="501">
        <v>19</v>
      </c>
      <c r="B82" s="638" t="s">
        <v>2618</v>
      </c>
      <c r="C82" s="502" t="s">
        <v>312</v>
      </c>
      <c r="D82" s="495">
        <v>6.09</v>
      </c>
      <c r="E82" s="584">
        <v>0.95</v>
      </c>
      <c r="F82" s="585">
        <v>1.1</v>
      </c>
      <c r="G82" s="585">
        <v>1.3</v>
      </c>
      <c r="H82" s="645">
        <v>1</v>
      </c>
      <c r="I82" s="645">
        <v>1</v>
      </c>
      <c r="J82" s="646">
        <v>74550.8</v>
      </c>
      <c r="K82" s="646">
        <v>86322</v>
      </c>
      <c r="L82" s="647">
        <v>102016.9</v>
      </c>
      <c r="M82" s="648">
        <f t="shared" si="0"/>
        <v>78474.5</v>
      </c>
      <c r="N82" s="648">
        <f t="shared" si="1"/>
        <v>62322.9</v>
      </c>
      <c r="O82" s="649"/>
    </row>
    <row r="83" spans="1:15" ht="15.75">
      <c r="A83" s="503">
        <v>50</v>
      </c>
      <c r="B83" s="639" t="s">
        <v>2484</v>
      </c>
      <c r="C83" s="504" t="s">
        <v>1316</v>
      </c>
      <c r="D83" s="496">
        <v>1.06</v>
      </c>
      <c r="E83" s="586">
        <v>0.95</v>
      </c>
      <c r="F83" s="587">
        <v>1.1</v>
      </c>
      <c r="G83" s="587">
        <v>1.3</v>
      </c>
      <c r="H83" s="82">
        <v>1</v>
      </c>
      <c r="I83" s="82">
        <v>1</v>
      </c>
      <c r="J83" s="434">
        <v>12976</v>
      </c>
      <c r="K83" s="434">
        <v>15024.8</v>
      </c>
      <c r="L83" s="376">
        <v>17756.6</v>
      </c>
      <c r="N83" s="255"/>
      <c r="O83" s="431"/>
    </row>
    <row r="84" spans="1:15" ht="15.75">
      <c r="A84" s="503">
        <v>51</v>
      </c>
      <c r="B84" s="639" t="s">
        <v>2485</v>
      </c>
      <c r="C84" s="504" t="s">
        <v>1205</v>
      </c>
      <c r="D84" s="496">
        <v>1.83</v>
      </c>
      <c r="E84" s="586">
        <v>0.95</v>
      </c>
      <c r="F84" s="587">
        <v>1.1</v>
      </c>
      <c r="G84" s="587">
        <v>1.3</v>
      </c>
      <c r="H84" s="82">
        <v>1</v>
      </c>
      <c r="I84" s="82">
        <v>1</v>
      </c>
      <c r="J84" s="434">
        <v>22402</v>
      </c>
      <c r="K84" s="434">
        <v>25939.1</v>
      </c>
      <c r="L84" s="376">
        <v>30655.3</v>
      </c>
      <c r="N84" s="255"/>
      <c r="O84" s="431"/>
    </row>
    <row r="85" spans="1:15" ht="15.75">
      <c r="A85" s="503">
        <v>52</v>
      </c>
      <c r="B85" s="639" t="s">
        <v>2486</v>
      </c>
      <c r="C85" s="504" t="s">
        <v>1206</v>
      </c>
      <c r="D85" s="496">
        <v>2.31</v>
      </c>
      <c r="E85" s="586">
        <v>0.95</v>
      </c>
      <c r="F85" s="587">
        <v>1.1</v>
      </c>
      <c r="G85" s="587">
        <v>1.3</v>
      </c>
      <c r="H85" s="82">
        <v>1</v>
      </c>
      <c r="I85" s="82">
        <v>1</v>
      </c>
      <c r="J85" s="434">
        <v>28277.9</v>
      </c>
      <c r="K85" s="434">
        <v>32742.8</v>
      </c>
      <c r="L85" s="376">
        <v>38696.1</v>
      </c>
      <c r="N85" s="255"/>
      <c r="O85" s="431"/>
    </row>
    <row r="86" spans="1:15" ht="15.75">
      <c r="A86" s="503">
        <v>53</v>
      </c>
      <c r="B86" s="639" t="s">
        <v>2487</v>
      </c>
      <c r="C86" s="504" t="s">
        <v>2488</v>
      </c>
      <c r="D86" s="496">
        <v>2.84</v>
      </c>
      <c r="E86" s="586">
        <v>0.95</v>
      </c>
      <c r="F86" s="587">
        <v>1.1</v>
      </c>
      <c r="G86" s="587">
        <v>1.3</v>
      </c>
      <c r="H86" s="82">
        <v>1</v>
      </c>
      <c r="I86" s="82">
        <v>1</v>
      </c>
      <c r="J86" s="434">
        <v>34765.9</v>
      </c>
      <c r="K86" s="434">
        <v>40255.2</v>
      </c>
      <c r="L86" s="376">
        <v>47574.4</v>
      </c>
      <c r="N86" s="255"/>
      <c r="O86" s="431"/>
    </row>
    <row r="87" spans="1:15" ht="15.75">
      <c r="A87" s="503">
        <v>54</v>
      </c>
      <c r="B87" s="639" t="s">
        <v>2489</v>
      </c>
      <c r="C87" s="504" t="s">
        <v>2490</v>
      </c>
      <c r="D87" s="496">
        <v>4.16</v>
      </c>
      <c r="E87" s="586">
        <v>0.95</v>
      </c>
      <c r="F87" s="587">
        <v>1.1</v>
      </c>
      <c r="G87" s="587">
        <v>1.3</v>
      </c>
      <c r="H87" s="82">
        <v>1</v>
      </c>
      <c r="I87" s="82">
        <v>1</v>
      </c>
      <c r="J87" s="434">
        <v>50924.7</v>
      </c>
      <c r="K87" s="434">
        <v>58965.4</v>
      </c>
      <c r="L87" s="376">
        <v>69686.4</v>
      </c>
      <c r="N87" s="255"/>
      <c r="O87" s="431"/>
    </row>
    <row r="88" spans="1:15" ht="15.75">
      <c r="A88" s="503">
        <v>55</v>
      </c>
      <c r="B88" s="639" t="s">
        <v>2491</v>
      </c>
      <c r="C88" s="504" t="s">
        <v>2492</v>
      </c>
      <c r="D88" s="496">
        <v>4.5</v>
      </c>
      <c r="E88" s="586">
        <v>0.95</v>
      </c>
      <c r="F88" s="587">
        <v>1.1</v>
      </c>
      <c r="G88" s="587">
        <v>1.3</v>
      </c>
      <c r="H88" s="82">
        <v>1</v>
      </c>
      <c r="I88" s="82">
        <v>1</v>
      </c>
      <c r="J88" s="434">
        <v>55086.8</v>
      </c>
      <c r="K88" s="434">
        <v>63784.7</v>
      </c>
      <c r="L88" s="376">
        <v>75381.9</v>
      </c>
      <c r="N88" s="255"/>
      <c r="O88" s="431"/>
    </row>
    <row r="89" spans="1:15" ht="15.75">
      <c r="A89" s="503">
        <v>56</v>
      </c>
      <c r="B89" s="639" t="s">
        <v>2493</v>
      </c>
      <c r="C89" s="504" t="s">
        <v>2494</v>
      </c>
      <c r="D89" s="496">
        <v>6.31</v>
      </c>
      <c r="E89" s="586">
        <v>0.95</v>
      </c>
      <c r="F89" s="587">
        <v>1.1</v>
      </c>
      <c r="G89" s="587">
        <v>1.3</v>
      </c>
      <c r="H89" s="82">
        <v>1</v>
      </c>
      <c r="I89" s="82">
        <v>1</v>
      </c>
      <c r="J89" s="434">
        <v>77243.9</v>
      </c>
      <c r="K89" s="434">
        <v>89440.3</v>
      </c>
      <c r="L89" s="376">
        <v>105702.2</v>
      </c>
      <c r="N89" s="255"/>
      <c r="O89" s="431"/>
    </row>
    <row r="90" spans="1:15" ht="15.75">
      <c r="A90" s="503">
        <v>57</v>
      </c>
      <c r="B90" s="639" t="s">
        <v>2495</v>
      </c>
      <c r="C90" s="504" t="s">
        <v>2496</v>
      </c>
      <c r="D90" s="496">
        <v>11.19</v>
      </c>
      <c r="E90" s="586">
        <v>0.95</v>
      </c>
      <c r="F90" s="587">
        <v>1.1</v>
      </c>
      <c r="G90" s="587">
        <v>1.3</v>
      </c>
      <c r="H90" s="82">
        <v>1</v>
      </c>
      <c r="I90" s="82">
        <v>1</v>
      </c>
      <c r="J90" s="434">
        <v>136982.5</v>
      </c>
      <c r="K90" s="434">
        <v>158611.3</v>
      </c>
      <c r="L90" s="376">
        <v>187449.7</v>
      </c>
      <c r="N90" s="255"/>
      <c r="O90" s="431"/>
    </row>
    <row r="91" spans="1:15" ht="15.75">
      <c r="A91" s="503">
        <v>58</v>
      </c>
      <c r="B91" s="639" t="s">
        <v>2497</v>
      </c>
      <c r="C91" s="504" t="s">
        <v>2498</v>
      </c>
      <c r="D91" s="496">
        <v>15.29</v>
      </c>
      <c r="E91" s="586">
        <v>0.95</v>
      </c>
      <c r="F91" s="587">
        <v>1.1</v>
      </c>
      <c r="G91" s="587">
        <v>1.3</v>
      </c>
      <c r="H91" s="82">
        <v>1</v>
      </c>
      <c r="I91" s="82">
        <v>1</v>
      </c>
      <c r="J91" s="434">
        <v>187172.7</v>
      </c>
      <c r="K91" s="434">
        <v>216726.3</v>
      </c>
      <c r="L91" s="376">
        <v>256131</v>
      </c>
      <c r="N91" s="255"/>
      <c r="O91" s="431"/>
    </row>
    <row r="92" spans="1:15" ht="15.75">
      <c r="A92" s="503">
        <v>59</v>
      </c>
      <c r="B92" s="639" t="s">
        <v>2499</v>
      </c>
      <c r="C92" s="504" t="s">
        <v>2500</v>
      </c>
      <c r="D92" s="496">
        <v>17.42</v>
      </c>
      <c r="E92" s="586">
        <v>0.95</v>
      </c>
      <c r="F92" s="587">
        <v>1.1</v>
      </c>
      <c r="G92" s="587">
        <v>1.3</v>
      </c>
      <c r="H92" s="82">
        <v>1</v>
      </c>
      <c r="I92" s="82">
        <v>1</v>
      </c>
      <c r="J92" s="434">
        <v>213247.1</v>
      </c>
      <c r="K92" s="434">
        <v>246917.7</v>
      </c>
      <c r="L92" s="376">
        <v>291811.8</v>
      </c>
      <c r="N92" s="255"/>
      <c r="O92" s="431"/>
    </row>
    <row r="93" spans="1:15" ht="15.75">
      <c r="A93" s="503">
        <v>60</v>
      </c>
      <c r="B93" s="639" t="s">
        <v>2501</v>
      </c>
      <c r="C93" s="504" t="s">
        <v>2502</v>
      </c>
      <c r="D93" s="496">
        <v>3.92</v>
      </c>
      <c r="E93" s="586">
        <v>0.95</v>
      </c>
      <c r="F93" s="587">
        <v>1.1</v>
      </c>
      <c r="G93" s="587">
        <v>1.3</v>
      </c>
      <c r="H93" s="82">
        <v>1</v>
      </c>
      <c r="I93" s="82">
        <v>1</v>
      </c>
      <c r="J93" s="434">
        <v>47986.7</v>
      </c>
      <c r="K93" s="434">
        <v>55563.6</v>
      </c>
      <c r="L93" s="376">
        <v>65666</v>
      </c>
      <c r="N93" s="255"/>
      <c r="O93" s="431"/>
    </row>
    <row r="94" spans="1:15" ht="15.75">
      <c r="A94" s="503">
        <v>61</v>
      </c>
      <c r="B94" s="639" t="s">
        <v>2503</v>
      </c>
      <c r="C94" s="504" t="s">
        <v>2504</v>
      </c>
      <c r="D94" s="496">
        <v>7.49</v>
      </c>
      <c r="E94" s="586">
        <v>0.95</v>
      </c>
      <c r="F94" s="587">
        <v>1.1</v>
      </c>
      <c r="G94" s="587">
        <v>1.3</v>
      </c>
      <c r="H94" s="82">
        <v>1</v>
      </c>
      <c r="I94" s="82">
        <v>1</v>
      </c>
      <c r="J94" s="434">
        <v>91688.9</v>
      </c>
      <c r="K94" s="434">
        <v>106166.1</v>
      </c>
      <c r="L94" s="376">
        <v>125469</v>
      </c>
      <c r="N94" s="255"/>
      <c r="O94" s="431"/>
    </row>
    <row r="95" spans="1:21" ht="15.75">
      <c r="A95" s="503">
        <v>62</v>
      </c>
      <c r="B95" s="639" t="s">
        <v>2505</v>
      </c>
      <c r="C95" s="504" t="s">
        <v>2506</v>
      </c>
      <c r="D95" s="496">
        <v>13.98</v>
      </c>
      <c r="E95" s="586">
        <v>0.95</v>
      </c>
      <c r="F95" s="587">
        <v>1.1</v>
      </c>
      <c r="G95" s="587">
        <v>1.3</v>
      </c>
      <c r="H95" s="82">
        <v>1</v>
      </c>
      <c r="I95" s="82">
        <v>1</v>
      </c>
      <c r="J95" s="434">
        <v>171136.3</v>
      </c>
      <c r="K95" s="434">
        <v>198157.8</v>
      </c>
      <c r="L95" s="376">
        <v>234186.5</v>
      </c>
      <c r="M95" s="255">
        <f t="shared" si="0"/>
        <v>180143.5</v>
      </c>
      <c r="N95" s="255">
        <f t="shared" si="1"/>
        <v>143066.4</v>
      </c>
      <c r="O95" s="431"/>
      <c r="P95" s="637"/>
      <c r="Q95" s="637"/>
      <c r="R95" s="637"/>
      <c r="S95" s="637"/>
      <c r="T95" s="637"/>
      <c r="U95" s="637"/>
    </row>
    <row r="96" spans="1:21" ht="15.75">
      <c r="A96" s="503">
        <v>63</v>
      </c>
      <c r="B96" s="639" t="s">
        <v>2507</v>
      </c>
      <c r="C96" s="504" t="s">
        <v>2508</v>
      </c>
      <c r="D96" s="496">
        <v>25.11</v>
      </c>
      <c r="E96" s="586">
        <v>0.95</v>
      </c>
      <c r="F96" s="587">
        <v>1.1</v>
      </c>
      <c r="G96" s="587">
        <v>1.3</v>
      </c>
      <c r="H96" s="82">
        <v>1</v>
      </c>
      <c r="I96" s="82">
        <v>1</v>
      </c>
      <c r="J96" s="434">
        <v>307384.3</v>
      </c>
      <c r="K96" s="434">
        <v>355918.7</v>
      </c>
      <c r="L96" s="376">
        <v>420631.2</v>
      </c>
      <c r="M96" s="255">
        <f aca="true" t="shared" si="2" ref="M96:M159">ROUND(K96/F96/H96/I96,1)</f>
        <v>323562.5</v>
      </c>
      <c r="N96" s="255">
        <f t="shared" si="1"/>
        <v>256967</v>
      </c>
      <c r="O96" s="431"/>
      <c r="P96" s="637"/>
      <c r="Q96" s="637"/>
      <c r="R96" s="637"/>
      <c r="S96" s="637"/>
      <c r="T96" s="637"/>
      <c r="U96" s="637"/>
    </row>
    <row r="97" spans="1:21" ht="15.75">
      <c r="A97" s="503">
        <v>64</v>
      </c>
      <c r="B97" s="639" t="s">
        <v>2509</v>
      </c>
      <c r="C97" s="504" t="s">
        <v>2510</v>
      </c>
      <c r="D97" s="496">
        <v>44.65</v>
      </c>
      <c r="E97" s="586">
        <v>0.95</v>
      </c>
      <c r="F97" s="587">
        <v>1.1</v>
      </c>
      <c r="G97" s="587">
        <v>1.3</v>
      </c>
      <c r="H97" s="82">
        <v>1</v>
      </c>
      <c r="I97" s="82">
        <v>1</v>
      </c>
      <c r="J97" s="434">
        <v>546583.4</v>
      </c>
      <c r="K97" s="434">
        <v>632886.1</v>
      </c>
      <c r="L97" s="376">
        <v>747956.3</v>
      </c>
      <c r="M97" s="255">
        <f t="shared" si="2"/>
        <v>575351</v>
      </c>
      <c r="N97" s="255">
        <f t="shared" si="1"/>
        <v>456932.5</v>
      </c>
      <c r="O97" s="431"/>
      <c r="P97" s="637"/>
      <c r="Q97" s="637"/>
      <c r="R97" s="637"/>
      <c r="S97" s="637"/>
      <c r="T97" s="637"/>
      <c r="U97" s="637"/>
    </row>
    <row r="98" spans="1:21" ht="15.75">
      <c r="A98" s="503">
        <v>65</v>
      </c>
      <c r="B98" s="639" t="s">
        <v>2511</v>
      </c>
      <c r="C98" s="504" t="s">
        <v>515</v>
      </c>
      <c r="D98" s="496">
        <v>2.35</v>
      </c>
      <c r="E98" s="586">
        <v>0.95</v>
      </c>
      <c r="F98" s="587">
        <v>1.1</v>
      </c>
      <c r="G98" s="587">
        <v>1.3</v>
      </c>
      <c r="H98" s="82">
        <v>1</v>
      </c>
      <c r="I98" s="82">
        <v>1</v>
      </c>
      <c r="J98" s="434">
        <v>28767.5</v>
      </c>
      <c r="K98" s="434">
        <v>33309.8</v>
      </c>
      <c r="L98" s="376">
        <v>39366.1</v>
      </c>
      <c r="M98" s="255">
        <f t="shared" si="2"/>
        <v>30281.6</v>
      </c>
      <c r="N98" s="255">
        <f t="shared" si="1"/>
        <v>24049.1</v>
      </c>
      <c r="O98" s="431"/>
      <c r="P98" s="637"/>
      <c r="Q98" s="637"/>
      <c r="R98" s="637"/>
      <c r="S98" s="637"/>
      <c r="T98" s="637"/>
      <c r="U98" s="637"/>
    </row>
    <row r="99" spans="1:21" ht="15.75">
      <c r="A99" s="503">
        <v>66</v>
      </c>
      <c r="B99" s="639" t="s">
        <v>2512</v>
      </c>
      <c r="C99" s="504" t="s">
        <v>516</v>
      </c>
      <c r="D99" s="497">
        <v>2.48</v>
      </c>
      <c r="E99" s="586">
        <v>0.95</v>
      </c>
      <c r="F99" s="587">
        <v>1.1</v>
      </c>
      <c r="G99" s="587">
        <v>1.3</v>
      </c>
      <c r="H99" s="82">
        <v>1</v>
      </c>
      <c r="I99" s="82">
        <v>1</v>
      </c>
      <c r="J99" s="434">
        <v>30358.9</v>
      </c>
      <c r="K99" s="434">
        <v>35152.5</v>
      </c>
      <c r="L99" s="376">
        <v>41543.8</v>
      </c>
      <c r="M99" s="255">
        <f t="shared" si="2"/>
        <v>31956.8</v>
      </c>
      <c r="N99" s="255">
        <f aca="true" t="shared" si="3" ref="N99:N162">ROUND(10233.65*H99*I99*D99,1)</f>
        <v>25379.5</v>
      </c>
      <c r="O99" s="431"/>
      <c r="P99" s="637"/>
      <c r="Q99" s="637"/>
      <c r="R99" s="637"/>
      <c r="S99" s="637"/>
      <c r="T99" s="637"/>
      <c r="U99" s="637"/>
    </row>
    <row r="100" spans="1:21" ht="31.5">
      <c r="A100" s="503">
        <v>67</v>
      </c>
      <c r="B100" s="639" t="s">
        <v>2513</v>
      </c>
      <c r="C100" s="504" t="s">
        <v>2032</v>
      </c>
      <c r="D100" s="496">
        <v>0.76</v>
      </c>
      <c r="E100" s="586">
        <v>0.95</v>
      </c>
      <c r="F100" s="587">
        <v>1.1</v>
      </c>
      <c r="G100" s="587">
        <v>1.3</v>
      </c>
      <c r="H100" s="82">
        <v>1</v>
      </c>
      <c r="I100" s="82">
        <v>1</v>
      </c>
      <c r="J100" s="434">
        <v>9303.5</v>
      </c>
      <c r="K100" s="434">
        <v>10772.5</v>
      </c>
      <c r="L100" s="376">
        <v>12731.2</v>
      </c>
      <c r="M100" s="255">
        <f t="shared" si="2"/>
        <v>9793.2</v>
      </c>
      <c r="N100" s="255">
        <f t="shared" si="3"/>
        <v>7777.6</v>
      </c>
      <c r="O100" s="431"/>
      <c r="P100" s="637"/>
      <c r="Q100" s="637"/>
      <c r="R100" s="637"/>
      <c r="S100" s="637"/>
      <c r="T100" s="637"/>
      <c r="U100" s="637"/>
    </row>
    <row r="101" spans="1:21" ht="31.5">
      <c r="A101" s="503">
        <v>68</v>
      </c>
      <c r="B101" s="639" t="s">
        <v>2514</v>
      </c>
      <c r="C101" s="504" t="s">
        <v>2033</v>
      </c>
      <c r="D101" s="496">
        <v>1.06</v>
      </c>
      <c r="E101" s="586">
        <v>0.95</v>
      </c>
      <c r="F101" s="587">
        <v>1.1</v>
      </c>
      <c r="G101" s="587">
        <v>1.3</v>
      </c>
      <c r="H101" s="82">
        <v>1</v>
      </c>
      <c r="I101" s="82">
        <v>1</v>
      </c>
      <c r="J101" s="434">
        <v>12976</v>
      </c>
      <c r="K101" s="434">
        <v>15024.8</v>
      </c>
      <c r="L101" s="376">
        <v>17756.6</v>
      </c>
      <c r="M101" s="255">
        <f t="shared" si="2"/>
        <v>13658.9</v>
      </c>
      <c r="N101" s="255">
        <f t="shared" si="3"/>
        <v>10847.7</v>
      </c>
      <c r="O101" s="431"/>
      <c r="P101" s="637"/>
      <c r="Q101" s="637"/>
      <c r="R101" s="637"/>
      <c r="S101" s="637"/>
      <c r="T101" s="637"/>
      <c r="U101" s="637"/>
    </row>
    <row r="102" spans="1:21" ht="31.5">
      <c r="A102" s="503">
        <v>69</v>
      </c>
      <c r="B102" s="639" t="s">
        <v>2515</v>
      </c>
      <c r="C102" s="504" t="s">
        <v>2034</v>
      </c>
      <c r="D102" s="496">
        <v>1.51</v>
      </c>
      <c r="E102" s="586">
        <v>0.95</v>
      </c>
      <c r="F102" s="587">
        <v>1.1</v>
      </c>
      <c r="G102" s="587">
        <v>1.3</v>
      </c>
      <c r="H102" s="82">
        <v>1</v>
      </c>
      <c r="I102" s="82">
        <v>1</v>
      </c>
      <c r="J102" s="434">
        <v>18484.7</v>
      </c>
      <c r="K102" s="434">
        <v>21403.3</v>
      </c>
      <c r="L102" s="376">
        <v>25294.8</v>
      </c>
      <c r="M102" s="255">
        <f t="shared" si="2"/>
        <v>19457.5</v>
      </c>
      <c r="N102" s="255">
        <f t="shared" si="3"/>
        <v>15452.8</v>
      </c>
      <c r="O102" s="431"/>
      <c r="P102" s="637"/>
      <c r="Q102" s="637"/>
      <c r="R102" s="637"/>
      <c r="S102" s="637"/>
      <c r="T102" s="637"/>
      <c r="U102" s="637"/>
    </row>
    <row r="103" spans="1:21" ht="31.5">
      <c r="A103" s="503">
        <v>70</v>
      </c>
      <c r="B103" s="639" t="s">
        <v>2516</v>
      </c>
      <c r="C103" s="504" t="s">
        <v>2035</v>
      </c>
      <c r="D103" s="496">
        <v>2.4</v>
      </c>
      <c r="E103" s="586">
        <v>0.95</v>
      </c>
      <c r="F103" s="587">
        <v>1.1</v>
      </c>
      <c r="G103" s="587">
        <v>1.3</v>
      </c>
      <c r="H103" s="82">
        <v>1</v>
      </c>
      <c r="I103" s="82">
        <v>1</v>
      </c>
      <c r="J103" s="434">
        <v>29379.6</v>
      </c>
      <c r="K103" s="434">
        <v>34018.5</v>
      </c>
      <c r="L103" s="376">
        <v>40203.7</v>
      </c>
      <c r="M103" s="255">
        <f t="shared" si="2"/>
        <v>30925.9</v>
      </c>
      <c r="N103" s="255">
        <f t="shared" si="3"/>
        <v>24560.8</v>
      </c>
      <c r="O103" s="431"/>
      <c r="P103" s="637"/>
      <c r="Q103" s="637"/>
      <c r="R103" s="637"/>
      <c r="S103" s="637"/>
      <c r="T103" s="637"/>
      <c r="U103" s="637"/>
    </row>
    <row r="104" spans="1:21" ht="31.5">
      <c r="A104" s="503">
        <v>71</v>
      </c>
      <c r="B104" s="639" t="s">
        <v>2517</v>
      </c>
      <c r="C104" s="504" t="s">
        <v>2036</v>
      </c>
      <c r="D104" s="496">
        <v>4.26</v>
      </c>
      <c r="E104" s="586">
        <v>0.95</v>
      </c>
      <c r="F104" s="587">
        <v>1.1</v>
      </c>
      <c r="G104" s="587">
        <v>1.3</v>
      </c>
      <c r="H104" s="82">
        <v>1</v>
      </c>
      <c r="I104" s="82">
        <v>1</v>
      </c>
      <c r="J104" s="434">
        <v>52148.8</v>
      </c>
      <c r="K104" s="434">
        <v>60382.9</v>
      </c>
      <c r="L104" s="376">
        <v>71361.6</v>
      </c>
      <c r="M104" s="255">
        <f t="shared" si="2"/>
        <v>54893.5</v>
      </c>
      <c r="N104" s="255">
        <f t="shared" si="3"/>
        <v>43595.3</v>
      </c>
      <c r="O104" s="431"/>
      <c r="P104" s="637"/>
      <c r="Q104" s="637"/>
      <c r="R104" s="637"/>
      <c r="S104" s="637"/>
      <c r="T104" s="637"/>
      <c r="U104" s="637"/>
    </row>
    <row r="105" spans="1:21" ht="31.5">
      <c r="A105" s="503">
        <v>72</v>
      </c>
      <c r="B105" s="639" t="s">
        <v>2518</v>
      </c>
      <c r="C105" s="504" t="s">
        <v>2037</v>
      </c>
      <c r="D105" s="496">
        <v>7.09</v>
      </c>
      <c r="E105" s="586">
        <v>0.95</v>
      </c>
      <c r="F105" s="587">
        <v>1.1</v>
      </c>
      <c r="G105" s="587">
        <v>1.3</v>
      </c>
      <c r="H105" s="82">
        <v>1</v>
      </c>
      <c r="I105" s="82">
        <v>1</v>
      </c>
      <c r="J105" s="434">
        <v>86792.3</v>
      </c>
      <c r="K105" s="434">
        <v>100496.4</v>
      </c>
      <c r="L105" s="376">
        <v>118768.4</v>
      </c>
      <c r="M105" s="255">
        <f t="shared" si="2"/>
        <v>91360.4</v>
      </c>
      <c r="N105" s="255">
        <f t="shared" si="3"/>
        <v>72556.6</v>
      </c>
      <c r="O105" s="431"/>
      <c r="P105" s="637"/>
      <c r="Q105" s="637"/>
      <c r="R105" s="637"/>
      <c r="S105" s="637"/>
      <c r="T105" s="637"/>
      <c r="U105" s="637"/>
    </row>
    <row r="106" spans="1:21" ht="31.5">
      <c r="A106" s="503">
        <v>73</v>
      </c>
      <c r="B106" s="639" t="s">
        <v>2519</v>
      </c>
      <c r="C106" s="504" t="s">
        <v>2038</v>
      </c>
      <c r="D106" s="496">
        <v>9.46</v>
      </c>
      <c r="E106" s="586">
        <v>0.95</v>
      </c>
      <c r="F106" s="587">
        <v>1.1</v>
      </c>
      <c r="G106" s="587">
        <v>1.3</v>
      </c>
      <c r="H106" s="82">
        <v>1</v>
      </c>
      <c r="I106" s="82">
        <v>1</v>
      </c>
      <c r="J106" s="434">
        <v>115804.7</v>
      </c>
      <c r="K106" s="434">
        <v>134089.6</v>
      </c>
      <c r="L106" s="376">
        <v>158469.6</v>
      </c>
      <c r="M106" s="255">
        <f t="shared" si="2"/>
        <v>121899.6</v>
      </c>
      <c r="N106" s="255">
        <f t="shared" si="3"/>
        <v>96810.3</v>
      </c>
      <c r="O106" s="431"/>
      <c r="P106" s="637"/>
      <c r="Q106" s="637"/>
      <c r="R106" s="637"/>
      <c r="S106" s="637"/>
      <c r="T106" s="637"/>
      <c r="U106" s="637"/>
    </row>
    <row r="107" spans="1:21" ht="31.5">
      <c r="A107" s="503">
        <v>74</v>
      </c>
      <c r="B107" s="639" t="s">
        <v>2520</v>
      </c>
      <c r="C107" s="504" t="s">
        <v>2039</v>
      </c>
      <c r="D107" s="496">
        <v>14.57</v>
      </c>
      <c r="E107" s="586">
        <v>0.95</v>
      </c>
      <c r="F107" s="587">
        <v>1.1</v>
      </c>
      <c r="G107" s="587">
        <v>1.3</v>
      </c>
      <c r="H107" s="82">
        <v>1</v>
      </c>
      <c r="I107" s="82">
        <v>1</v>
      </c>
      <c r="J107" s="434">
        <v>178358.8</v>
      </c>
      <c r="K107" s="434">
        <v>206520.7</v>
      </c>
      <c r="L107" s="376">
        <v>244069.9</v>
      </c>
      <c r="M107" s="255">
        <f t="shared" si="2"/>
        <v>187746.1</v>
      </c>
      <c r="N107" s="255">
        <f t="shared" si="3"/>
        <v>149104.3</v>
      </c>
      <c r="O107" s="431"/>
      <c r="P107" s="637"/>
      <c r="Q107" s="637"/>
      <c r="R107" s="637"/>
      <c r="S107" s="637"/>
      <c r="T107" s="637"/>
      <c r="U107" s="637"/>
    </row>
    <row r="108" spans="1:21" ht="31.5">
      <c r="A108" s="503">
        <v>75</v>
      </c>
      <c r="B108" s="639" t="s">
        <v>2521</v>
      </c>
      <c r="C108" s="504" t="s">
        <v>2040</v>
      </c>
      <c r="D108" s="496">
        <v>20.01</v>
      </c>
      <c r="E108" s="586">
        <v>0.95</v>
      </c>
      <c r="F108" s="587">
        <v>1.1</v>
      </c>
      <c r="G108" s="587">
        <v>1.3</v>
      </c>
      <c r="H108" s="82">
        <v>1</v>
      </c>
      <c r="I108" s="82">
        <v>1</v>
      </c>
      <c r="J108" s="434">
        <v>244952.6</v>
      </c>
      <c r="K108" s="434">
        <v>283629.3</v>
      </c>
      <c r="L108" s="376">
        <v>335198.3</v>
      </c>
      <c r="M108" s="255">
        <f t="shared" si="2"/>
        <v>257844.8</v>
      </c>
      <c r="N108" s="255">
        <f t="shared" si="3"/>
        <v>204775.3</v>
      </c>
      <c r="O108" s="431"/>
      <c r="P108" s="637"/>
      <c r="Q108" s="637"/>
      <c r="R108" s="637"/>
      <c r="S108" s="637"/>
      <c r="T108" s="637"/>
      <c r="U108" s="637"/>
    </row>
    <row r="109" spans="1:21" ht="31.5">
      <c r="A109" s="503">
        <v>76</v>
      </c>
      <c r="B109" s="639" t="s">
        <v>2522</v>
      </c>
      <c r="C109" s="504" t="s">
        <v>2041</v>
      </c>
      <c r="D109" s="496">
        <v>38.1</v>
      </c>
      <c r="E109" s="586">
        <v>0.95</v>
      </c>
      <c r="F109" s="587">
        <v>1.1</v>
      </c>
      <c r="G109" s="587">
        <v>1.3</v>
      </c>
      <c r="H109" s="82">
        <v>1</v>
      </c>
      <c r="I109" s="82">
        <v>1</v>
      </c>
      <c r="J109" s="434">
        <v>466401.5</v>
      </c>
      <c r="K109" s="434">
        <v>540043.9</v>
      </c>
      <c r="L109" s="376">
        <v>638233.7</v>
      </c>
      <c r="M109" s="255">
        <f t="shared" si="2"/>
        <v>490949</v>
      </c>
      <c r="N109" s="255">
        <f t="shared" si="3"/>
        <v>389902.1</v>
      </c>
      <c r="O109" s="431"/>
      <c r="P109" s="637"/>
      <c r="Q109" s="637"/>
      <c r="R109" s="637"/>
      <c r="S109" s="637"/>
      <c r="T109" s="637"/>
      <c r="U109" s="637"/>
    </row>
    <row r="110" spans="1:21" ht="47.25">
      <c r="A110" s="503">
        <v>77</v>
      </c>
      <c r="B110" s="639" t="s">
        <v>2523</v>
      </c>
      <c r="C110" s="504" t="s">
        <v>2045</v>
      </c>
      <c r="D110" s="496">
        <v>2.4</v>
      </c>
      <c r="E110" s="586">
        <v>0.95</v>
      </c>
      <c r="F110" s="587">
        <v>1.1</v>
      </c>
      <c r="G110" s="587">
        <v>1.3</v>
      </c>
      <c r="H110" s="82">
        <v>1</v>
      </c>
      <c r="I110" s="82">
        <v>1</v>
      </c>
      <c r="J110" s="434">
        <v>29379.6</v>
      </c>
      <c r="K110" s="434">
        <v>34018.5</v>
      </c>
      <c r="L110" s="376">
        <v>40203.7</v>
      </c>
      <c r="M110" s="255">
        <f t="shared" si="2"/>
        <v>30925.9</v>
      </c>
      <c r="N110" s="255">
        <f t="shared" si="3"/>
        <v>24560.8</v>
      </c>
      <c r="O110" s="431"/>
      <c r="P110" s="637"/>
      <c r="Q110" s="637"/>
      <c r="R110" s="637"/>
      <c r="S110" s="637"/>
      <c r="T110" s="637"/>
      <c r="U110" s="637"/>
    </row>
    <row r="111" spans="1:21" ht="31.5">
      <c r="A111" s="503">
        <v>78</v>
      </c>
      <c r="B111" s="639" t="s">
        <v>2524</v>
      </c>
      <c r="C111" s="504" t="s">
        <v>2525</v>
      </c>
      <c r="D111" s="496">
        <v>2.65</v>
      </c>
      <c r="E111" s="586">
        <v>0.95</v>
      </c>
      <c r="F111" s="587">
        <v>1.1</v>
      </c>
      <c r="G111" s="587">
        <v>1.3</v>
      </c>
      <c r="H111" s="82">
        <v>1</v>
      </c>
      <c r="I111" s="82">
        <v>1</v>
      </c>
      <c r="J111" s="434">
        <v>32440</v>
      </c>
      <c r="K111" s="434">
        <v>37562.1</v>
      </c>
      <c r="L111" s="376">
        <v>44391.6</v>
      </c>
      <c r="M111" s="255">
        <f t="shared" si="2"/>
        <v>34147.4</v>
      </c>
      <c r="N111" s="255">
        <f t="shared" si="3"/>
        <v>27119.2</v>
      </c>
      <c r="O111" s="431"/>
      <c r="P111" s="637"/>
      <c r="Q111" s="637"/>
      <c r="R111" s="637"/>
      <c r="S111" s="637"/>
      <c r="T111" s="637"/>
      <c r="U111" s="637"/>
    </row>
    <row r="112" spans="1:21" s="42" customFormat="1" ht="15.75">
      <c r="A112" s="501">
        <v>20</v>
      </c>
      <c r="B112" s="638" t="s">
        <v>2619</v>
      </c>
      <c r="C112" s="502" t="s">
        <v>355</v>
      </c>
      <c r="D112" s="495">
        <v>0.98</v>
      </c>
      <c r="E112" s="584">
        <v>0.95</v>
      </c>
      <c r="F112" s="585">
        <v>1.1</v>
      </c>
      <c r="G112" s="585">
        <v>1.3</v>
      </c>
      <c r="H112" s="645">
        <v>1</v>
      </c>
      <c r="I112" s="645">
        <v>1</v>
      </c>
      <c r="J112" s="646">
        <v>11996.7</v>
      </c>
      <c r="K112" s="646">
        <v>13890.9</v>
      </c>
      <c r="L112" s="647">
        <v>16416.5</v>
      </c>
      <c r="M112" s="648">
        <f t="shared" si="2"/>
        <v>12628.1</v>
      </c>
      <c r="N112" s="648">
        <f t="shared" si="3"/>
        <v>10029</v>
      </c>
      <c r="O112" s="649"/>
      <c r="P112" s="650"/>
      <c r="Q112" s="650"/>
      <c r="R112" s="650"/>
      <c r="S112" s="650"/>
      <c r="T112" s="650"/>
      <c r="U112" s="650"/>
    </row>
    <row r="113" spans="1:21" ht="15.75">
      <c r="A113" s="503">
        <v>79</v>
      </c>
      <c r="B113" s="639" t="s">
        <v>2526</v>
      </c>
      <c r="C113" s="504" t="s">
        <v>1317</v>
      </c>
      <c r="D113" s="496">
        <v>0.74</v>
      </c>
      <c r="E113" s="586">
        <v>0.95</v>
      </c>
      <c r="F113" s="587">
        <v>1.1</v>
      </c>
      <c r="G113" s="587">
        <v>1.3</v>
      </c>
      <c r="H113" s="82">
        <v>1</v>
      </c>
      <c r="I113" s="82">
        <v>1</v>
      </c>
      <c r="J113" s="434">
        <v>9058.7</v>
      </c>
      <c r="K113" s="434">
        <v>10489</v>
      </c>
      <c r="L113" s="376">
        <v>12396.1</v>
      </c>
      <c r="M113" s="255">
        <f t="shared" si="2"/>
        <v>9535.5</v>
      </c>
      <c r="N113" s="255">
        <f t="shared" si="3"/>
        <v>7572.9</v>
      </c>
      <c r="O113" s="431"/>
      <c r="P113" s="637"/>
      <c r="Q113" s="637"/>
      <c r="R113" s="637"/>
      <c r="S113" s="637"/>
      <c r="T113" s="637"/>
      <c r="U113" s="637"/>
    </row>
    <row r="114" spans="1:21" ht="31.5">
      <c r="A114" s="503">
        <v>80</v>
      </c>
      <c r="B114" s="639" t="s">
        <v>2527</v>
      </c>
      <c r="C114" s="504" t="s">
        <v>1775</v>
      </c>
      <c r="D114" s="496">
        <v>1.12</v>
      </c>
      <c r="E114" s="586">
        <v>0.95</v>
      </c>
      <c r="F114" s="587">
        <v>1.1</v>
      </c>
      <c r="G114" s="587">
        <v>1.3</v>
      </c>
      <c r="H114" s="82">
        <v>1</v>
      </c>
      <c r="I114" s="82">
        <v>1</v>
      </c>
      <c r="J114" s="434">
        <v>13710.5</v>
      </c>
      <c r="K114" s="434">
        <v>15875.3</v>
      </c>
      <c r="L114" s="376">
        <v>18761.7</v>
      </c>
      <c r="M114" s="255">
        <f t="shared" si="2"/>
        <v>14432.1</v>
      </c>
      <c r="N114" s="255">
        <f t="shared" si="3"/>
        <v>11461.7</v>
      </c>
      <c r="O114" s="431"/>
      <c r="P114" s="637"/>
      <c r="Q114" s="637"/>
      <c r="R114" s="637"/>
      <c r="S114" s="637"/>
      <c r="T114" s="637"/>
      <c r="U114" s="637"/>
    </row>
    <row r="115" spans="1:21" ht="31.5">
      <c r="A115" s="503">
        <v>81</v>
      </c>
      <c r="B115" s="639" t="s">
        <v>2528</v>
      </c>
      <c r="C115" s="504" t="s">
        <v>1776</v>
      </c>
      <c r="D115" s="496">
        <v>1.66</v>
      </c>
      <c r="E115" s="586">
        <v>0.95</v>
      </c>
      <c r="F115" s="587">
        <v>1.1</v>
      </c>
      <c r="G115" s="587">
        <v>1.3</v>
      </c>
      <c r="H115" s="82">
        <v>1</v>
      </c>
      <c r="I115" s="82">
        <v>1</v>
      </c>
      <c r="J115" s="434">
        <v>20320.9</v>
      </c>
      <c r="K115" s="434">
        <v>23529.5</v>
      </c>
      <c r="L115" s="376">
        <v>27807.6</v>
      </c>
      <c r="M115" s="255">
        <f t="shared" si="2"/>
        <v>21390.5</v>
      </c>
      <c r="N115" s="255">
        <f t="shared" si="3"/>
        <v>16987.9</v>
      </c>
      <c r="O115" s="431"/>
      <c r="P115" s="637"/>
      <c r="Q115" s="637"/>
      <c r="R115" s="637"/>
      <c r="S115" s="637"/>
      <c r="T115" s="637"/>
      <c r="U115" s="637"/>
    </row>
    <row r="116" spans="1:21" ht="31.5">
      <c r="A116" s="503">
        <v>82</v>
      </c>
      <c r="B116" s="639" t="s">
        <v>2529</v>
      </c>
      <c r="C116" s="504" t="s">
        <v>1777</v>
      </c>
      <c r="D116" s="496">
        <v>2</v>
      </c>
      <c r="E116" s="586">
        <v>0.95</v>
      </c>
      <c r="F116" s="587">
        <v>1.1</v>
      </c>
      <c r="G116" s="587">
        <v>1.3</v>
      </c>
      <c r="H116" s="82">
        <v>1</v>
      </c>
      <c r="I116" s="82">
        <v>1</v>
      </c>
      <c r="J116" s="434">
        <v>24483</v>
      </c>
      <c r="K116" s="434">
        <v>28348.8</v>
      </c>
      <c r="L116" s="376">
        <v>33503.1</v>
      </c>
      <c r="M116" s="255">
        <f t="shared" si="2"/>
        <v>25771.6</v>
      </c>
      <c r="N116" s="255">
        <f t="shared" si="3"/>
        <v>20467.3</v>
      </c>
      <c r="O116" s="431"/>
      <c r="P116" s="637"/>
      <c r="Q116" s="637"/>
      <c r="R116" s="637"/>
      <c r="S116" s="637"/>
      <c r="T116" s="637"/>
      <c r="U116" s="637"/>
    </row>
    <row r="117" spans="1:21" ht="31.5">
      <c r="A117" s="503">
        <v>83</v>
      </c>
      <c r="B117" s="639" t="s">
        <v>2530</v>
      </c>
      <c r="C117" s="504" t="s">
        <v>1778</v>
      </c>
      <c r="D117" s="496">
        <v>2.46</v>
      </c>
      <c r="E117" s="586">
        <v>0.95</v>
      </c>
      <c r="F117" s="587">
        <v>1.1</v>
      </c>
      <c r="G117" s="587">
        <v>1.3</v>
      </c>
      <c r="H117" s="82">
        <v>1</v>
      </c>
      <c r="I117" s="82">
        <v>1</v>
      </c>
      <c r="J117" s="434">
        <v>30114.1</v>
      </c>
      <c r="K117" s="434">
        <v>34869</v>
      </c>
      <c r="L117" s="376">
        <v>41208.8</v>
      </c>
      <c r="M117" s="255">
        <f t="shared" si="2"/>
        <v>31699.1</v>
      </c>
      <c r="N117" s="255">
        <f t="shared" si="3"/>
        <v>25174.8</v>
      </c>
      <c r="O117" s="431"/>
      <c r="P117" s="637"/>
      <c r="Q117" s="637"/>
      <c r="R117" s="637"/>
      <c r="S117" s="637"/>
      <c r="T117" s="637"/>
      <c r="U117" s="637"/>
    </row>
    <row r="118" spans="1:21" ht="36.75" customHeight="1">
      <c r="A118" s="503">
        <v>84</v>
      </c>
      <c r="B118" s="639" t="s">
        <v>2531</v>
      </c>
      <c r="C118" s="504" t="s">
        <v>1780</v>
      </c>
      <c r="D118" s="496">
        <v>45.5</v>
      </c>
      <c r="E118" s="586">
        <v>0.95</v>
      </c>
      <c r="F118" s="587">
        <v>1.1</v>
      </c>
      <c r="G118" s="587">
        <v>1.3</v>
      </c>
      <c r="H118" s="82">
        <v>1</v>
      </c>
      <c r="I118" s="82">
        <v>1</v>
      </c>
      <c r="J118" s="434">
        <v>556988.7</v>
      </c>
      <c r="K118" s="434">
        <v>644934.3</v>
      </c>
      <c r="L118" s="376">
        <v>762195.1</v>
      </c>
      <c r="M118" s="255">
        <f t="shared" si="2"/>
        <v>586303.9</v>
      </c>
      <c r="N118" s="255">
        <f t="shared" si="3"/>
        <v>465631.1</v>
      </c>
      <c r="O118" s="431"/>
      <c r="P118" s="637"/>
      <c r="Q118" s="637"/>
      <c r="R118" s="637"/>
      <c r="S118" s="637"/>
      <c r="T118" s="637"/>
      <c r="U118" s="637"/>
    </row>
    <row r="119" spans="1:21" s="42" customFormat="1" ht="15.75">
      <c r="A119" s="501">
        <v>21</v>
      </c>
      <c r="B119" s="638" t="s">
        <v>2620</v>
      </c>
      <c r="C119" s="502" t="s">
        <v>307</v>
      </c>
      <c r="D119" s="495">
        <v>0.98</v>
      </c>
      <c r="E119" s="584">
        <v>0.95</v>
      </c>
      <c r="F119" s="585">
        <v>1.1</v>
      </c>
      <c r="G119" s="585">
        <v>1.3</v>
      </c>
      <c r="H119" s="645">
        <v>1</v>
      </c>
      <c r="I119" s="645">
        <v>1</v>
      </c>
      <c r="J119" s="646">
        <v>11996.7</v>
      </c>
      <c r="K119" s="646">
        <v>13890.9</v>
      </c>
      <c r="L119" s="647">
        <v>16416.5</v>
      </c>
      <c r="M119" s="648">
        <f t="shared" si="2"/>
        <v>12628.1</v>
      </c>
      <c r="N119" s="648">
        <f t="shared" si="3"/>
        <v>10029</v>
      </c>
      <c r="O119" s="649"/>
      <c r="P119" s="650"/>
      <c r="Q119" s="650"/>
      <c r="R119" s="650"/>
      <c r="S119" s="650"/>
      <c r="T119" s="650"/>
      <c r="U119" s="650"/>
    </row>
    <row r="120" spans="1:21" ht="15.75">
      <c r="A120" s="503">
        <v>85</v>
      </c>
      <c r="B120" s="639" t="s">
        <v>2532</v>
      </c>
      <c r="C120" s="504" t="s">
        <v>1318</v>
      </c>
      <c r="D120" s="496">
        <v>0.39</v>
      </c>
      <c r="E120" s="586">
        <v>0.95</v>
      </c>
      <c r="F120" s="587">
        <v>1.1</v>
      </c>
      <c r="G120" s="587">
        <v>1.3</v>
      </c>
      <c r="H120" s="82">
        <v>1</v>
      </c>
      <c r="I120" s="82">
        <v>1</v>
      </c>
      <c r="J120" s="434">
        <v>4774.2</v>
      </c>
      <c r="K120" s="434">
        <v>5528</v>
      </c>
      <c r="L120" s="376">
        <v>6533.1</v>
      </c>
      <c r="M120" s="255">
        <f t="shared" si="2"/>
        <v>5025.5</v>
      </c>
      <c r="N120" s="255">
        <f t="shared" si="3"/>
        <v>3991.1</v>
      </c>
      <c r="O120" s="431"/>
      <c r="P120" s="637"/>
      <c r="Q120" s="637"/>
      <c r="R120" s="637"/>
      <c r="S120" s="637"/>
      <c r="T120" s="637"/>
      <c r="U120" s="637"/>
    </row>
    <row r="121" spans="1:21" ht="12.75" customHeight="1">
      <c r="A121" s="503">
        <v>86</v>
      </c>
      <c r="B121" s="639" t="s">
        <v>2533</v>
      </c>
      <c r="C121" s="504" t="s">
        <v>1207</v>
      </c>
      <c r="D121" s="496">
        <v>0.96</v>
      </c>
      <c r="E121" s="586">
        <v>0.95</v>
      </c>
      <c r="F121" s="587">
        <v>1.1</v>
      </c>
      <c r="G121" s="587">
        <v>1.3</v>
      </c>
      <c r="H121" s="82">
        <v>1</v>
      </c>
      <c r="I121" s="82">
        <v>1</v>
      </c>
      <c r="J121" s="434">
        <v>11751.8</v>
      </c>
      <c r="K121" s="434">
        <v>13607.4</v>
      </c>
      <c r="L121" s="376">
        <v>16081.5</v>
      </c>
      <c r="M121" s="255">
        <f t="shared" si="2"/>
        <v>12370.4</v>
      </c>
      <c r="N121" s="255">
        <f t="shared" si="3"/>
        <v>9824.3</v>
      </c>
      <c r="O121" s="431"/>
      <c r="P121" s="637"/>
      <c r="Q121" s="637"/>
      <c r="R121" s="637"/>
      <c r="S121" s="637"/>
      <c r="T121" s="637"/>
      <c r="U121" s="637"/>
    </row>
    <row r="122" spans="1:21" ht="15.75">
      <c r="A122" s="503">
        <v>87</v>
      </c>
      <c r="B122" s="639" t="s">
        <v>2534</v>
      </c>
      <c r="C122" s="504" t="s">
        <v>1208</v>
      </c>
      <c r="D122" s="496">
        <v>1.44</v>
      </c>
      <c r="E122" s="586">
        <v>0.95</v>
      </c>
      <c r="F122" s="587">
        <v>1.1</v>
      </c>
      <c r="G122" s="587">
        <v>1.3</v>
      </c>
      <c r="H122" s="82">
        <v>1</v>
      </c>
      <c r="I122" s="82">
        <v>1</v>
      </c>
      <c r="J122" s="434">
        <v>17627.8</v>
      </c>
      <c r="K122" s="434">
        <v>20411.1</v>
      </c>
      <c r="L122" s="376">
        <v>24122.2</v>
      </c>
      <c r="M122" s="255">
        <f t="shared" si="2"/>
        <v>18555.5</v>
      </c>
      <c r="N122" s="255">
        <f t="shared" si="3"/>
        <v>14736.5</v>
      </c>
      <c r="O122" s="431"/>
      <c r="P122" s="637"/>
      <c r="Q122" s="637"/>
      <c r="R122" s="637"/>
      <c r="S122" s="637"/>
      <c r="T122" s="637"/>
      <c r="U122" s="637"/>
    </row>
    <row r="123" spans="1:21" ht="15.75">
      <c r="A123" s="503">
        <v>88</v>
      </c>
      <c r="B123" s="639" t="s">
        <v>2535</v>
      </c>
      <c r="C123" s="504" t="s">
        <v>1209</v>
      </c>
      <c r="D123" s="496">
        <v>1.95</v>
      </c>
      <c r="E123" s="586">
        <v>0.95</v>
      </c>
      <c r="F123" s="587">
        <v>1.1</v>
      </c>
      <c r="G123" s="587">
        <v>1.3</v>
      </c>
      <c r="H123" s="82">
        <v>1</v>
      </c>
      <c r="I123" s="82">
        <v>1</v>
      </c>
      <c r="J123" s="434">
        <v>23870.9</v>
      </c>
      <c r="K123" s="434">
        <v>27640</v>
      </c>
      <c r="L123" s="376">
        <v>32665.5</v>
      </c>
      <c r="M123" s="255">
        <f t="shared" si="2"/>
        <v>25127.3</v>
      </c>
      <c r="N123" s="255">
        <f t="shared" si="3"/>
        <v>19955.6</v>
      </c>
      <c r="O123" s="431"/>
      <c r="P123" s="637"/>
      <c r="Q123" s="637"/>
      <c r="R123" s="637"/>
      <c r="S123" s="637"/>
      <c r="T123" s="637"/>
      <c r="U123" s="637"/>
    </row>
    <row r="124" spans="1:21" ht="15.75">
      <c r="A124" s="503">
        <v>89</v>
      </c>
      <c r="B124" s="639" t="s">
        <v>2536</v>
      </c>
      <c r="C124" s="504" t="s">
        <v>1210</v>
      </c>
      <c r="D124" s="496">
        <v>2.17</v>
      </c>
      <c r="E124" s="586">
        <v>0.95</v>
      </c>
      <c r="F124" s="587">
        <v>1.1</v>
      </c>
      <c r="G124" s="587">
        <v>1.3</v>
      </c>
      <c r="H124" s="82">
        <v>1</v>
      </c>
      <c r="I124" s="82">
        <v>1</v>
      </c>
      <c r="J124" s="434">
        <v>26564.1</v>
      </c>
      <c r="K124" s="434">
        <v>30758.4</v>
      </c>
      <c r="L124" s="376">
        <v>36350.8</v>
      </c>
      <c r="M124" s="255">
        <f t="shared" si="2"/>
        <v>27962.2</v>
      </c>
      <c r="N124" s="255">
        <f t="shared" si="3"/>
        <v>22207</v>
      </c>
      <c r="O124" s="431"/>
      <c r="P124" s="637"/>
      <c r="Q124" s="637"/>
      <c r="R124" s="637"/>
      <c r="S124" s="637"/>
      <c r="T124" s="637"/>
      <c r="U124" s="637"/>
    </row>
    <row r="125" spans="1:21" ht="15.75">
      <c r="A125" s="503">
        <v>90</v>
      </c>
      <c r="B125" s="639" t="s">
        <v>2537</v>
      </c>
      <c r="C125" s="504" t="s">
        <v>1211</v>
      </c>
      <c r="D125" s="496">
        <v>3.84</v>
      </c>
      <c r="E125" s="586">
        <v>0.95</v>
      </c>
      <c r="F125" s="587">
        <v>1.1</v>
      </c>
      <c r="G125" s="587">
        <v>1.3</v>
      </c>
      <c r="H125" s="82">
        <v>1</v>
      </c>
      <c r="I125" s="82">
        <v>1</v>
      </c>
      <c r="J125" s="434">
        <v>47007.4</v>
      </c>
      <c r="K125" s="434">
        <v>54429.6</v>
      </c>
      <c r="L125" s="376">
        <v>64325.9</v>
      </c>
      <c r="M125" s="255">
        <f t="shared" si="2"/>
        <v>49481.5</v>
      </c>
      <c r="N125" s="255">
        <f t="shared" si="3"/>
        <v>39297.2</v>
      </c>
      <c r="O125" s="431"/>
      <c r="P125" s="637"/>
      <c r="Q125" s="637"/>
      <c r="R125" s="637"/>
      <c r="S125" s="637"/>
      <c r="T125" s="637"/>
      <c r="U125" s="637"/>
    </row>
    <row r="126" spans="1:21" s="42" customFormat="1" ht="15.75">
      <c r="A126" s="501">
        <v>22</v>
      </c>
      <c r="B126" s="638" t="s">
        <v>2621</v>
      </c>
      <c r="C126" s="502" t="s">
        <v>308</v>
      </c>
      <c r="D126" s="495">
        <v>0.93</v>
      </c>
      <c r="E126" s="584">
        <v>0.95</v>
      </c>
      <c r="F126" s="585">
        <v>1.1</v>
      </c>
      <c r="G126" s="585">
        <v>1.3</v>
      </c>
      <c r="H126" s="645">
        <v>1</v>
      </c>
      <c r="I126" s="645">
        <v>1</v>
      </c>
      <c r="J126" s="646">
        <v>11384.6</v>
      </c>
      <c r="K126" s="646">
        <v>13182.2</v>
      </c>
      <c r="L126" s="647">
        <v>15578.9</v>
      </c>
      <c r="M126" s="648">
        <f t="shared" si="2"/>
        <v>11983.8</v>
      </c>
      <c r="N126" s="648">
        <f t="shared" si="3"/>
        <v>9517.3</v>
      </c>
      <c r="O126" s="649"/>
      <c r="P126" s="650"/>
      <c r="Q126" s="650"/>
      <c r="R126" s="650"/>
      <c r="S126" s="650"/>
      <c r="T126" s="650"/>
      <c r="U126" s="650"/>
    </row>
    <row r="127" spans="1:21" ht="31.5">
      <c r="A127" s="503">
        <v>91</v>
      </c>
      <c r="B127" s="639" t="s">
        <v>2538</v>
      </c>
      <c r="C127" s="504" t="s">
        <v>1319</v>
      </c>
      <c r="D127" s="496">
        <v>2.31</v>
      </c>
      <c r="E127" s="586">
        <v>0.95</v>
      </c>
      <c r="F127" s="587">
        <v>1.1</v>
      </c>
      <c r="G127" s="587">
        <v>1.3</v>
      </c>
      <c r="H127" s="82">
        <v>1</v>
      </c>
      <c r="I127" s="82">
        <v>1</v>
      </c>
      <c r="J127" s="434">
        <v>28277.9</v>
      </c>
      <c r="K127" s="434">
        <v>32742.8</v>
      </c>
      <c r="L127" s="376">
        <v>38696.1</v>
      </c>
      <c r="M127" s="255">
        <f t="shared" si="2"/>
        <v>29766.2</v>
      </c>
      <c r="N127" s="255">
        <f t="shared" si="3"/>
        <v>23639.7</v>
      </c>
      <c r="O127" s="431"/>
      <c r="P127" s="637"/>
      <c r="Q127" s="637"/>
      <c r="R127" s="637"/>
      <c r="S127" s="637"/>
      <c r="T127" s="637"/>
      <c r="U127" s="637"/>
    </row>
    <row r="128" spans="1:21" ht="15.75">
      <c r="A128" s="503">
        <v>92</v>
      </c>
      <c r="B128" s="639" t="s">
        <v>2539</v>
      </c>
      <c r="C128" s="504" t="s">
        <v>1320</v>
      </c>
      <c r="D128" s="496">
        <v>0.89</v>
      </c>
      <c r="E128" s="586">
        <v>0.95</v>
      </c>
      <c r="F128" s="587">
        <v>1.1</v>
      </c>
      <c r="G128" s="587">
        <v>1.3</v>
      </c>
      <c r="H128" s="82">
        <v>1</v>
      </c>
      <c r="I128" s="82">
        <v>1</v>
      </c>
      <c r="J128" s="434">
        <v>10894.9</v>
      </c>
      <c r="K128" s="434">
        <v>12615.2</v>
      </c>
      <c r="L128" s="376">
        <v>14908.9</v>
      </c>
      <c r="M128" s="255">
        <f t="shared" si="2"/>
        <v>11468.4</v>
      </c>
      <c r="N128" s="255">
        <f t="shared" si="3"/>
        <v>9107.9</v>
      </c>
      <c r="O128" s="431"/>
      <c r="P128" s="637"/>
      <c r="Q128" s="637"/>
      <c r="R128" s="637"/>
      <c r="S128" s="637"/>
      <c r="T128" s="637"/>
      <c r="U128" s="637"/>
    </row>
    <row r="129" spans="1:21" s="42" customFormat="1" ht="15.75">
      <c r="A129" s="501">
        <v>23</v>
      </c>
      <c r="B129" s="638" t="s">
        <v>2622</v>
      </c>
      <c r="C129" s="502" t="s">
        <v>301</v>
      </c>
      <c r="D129" s="495">
        <v>0.9</v>
      </c>
      <c r="E129" s="584">
        <v>0.95</v>
      </c>
      <c r="F129" s="585">
        <v>1.1</v>
      </c>
      <c r="G129" s="585">
        <v>1.3</v>
      </c>
      <c r="H129" s="645">
        <v>1</v>
      </c>
      <c r="I129" s="645">
        <v>1</v>
      </c>
      <c r="J129" s="646">
        <v>11017.4</v>
      </c>
      <c r="K129" s="646">
        <v>12756.9</v>
      </c>
      <c r="L129" s="647">
        <v>15076.4</v>
      </c>
      <c r="M129" s="648">
        <f t="shared" si="2"/>
        <v>11597.2</v>
      </c>
      <c r="N129" s="648">
        <f t="shared" si="3"/>
        <v>9210.3</v>
      </c>
      <c r="O129" s="649"/>
      <c r="P129" s="650"/>
      <c r="Q129" s="650"/>
      <c r="R129" s="650"/>
      <c r="S129" s="650"/>
      <c r="T129" s="650"/>
      <c r="U129" s="650"/>
    </row>
    <row r="130" spans="1:21" ht="15.75">
      <c r="A130" s="503">
        <v>93</v>
      </c>
      <c r="B130" s="639" t="s">
        <v>2540</v>
      </c>
      <c r="C130" s="504" t="s">
        <v>1321</v>
      </c>
      <c r="D130" s="496">
        <v>0.9</v>
      </c>
      <c r="E130" s="586">
        <v>0.95</v>
      </c>
      <c r="F130" s="587">
        <v>1.1</v>
      </c>
      <c r="G130" s="587">
        <v>1.3</v>
      </c>
      <c r="H130" s="82">
        <v>1</v>
      </c>
      <c r="I130" s="82">
        <v>1</v>
      </c>
      <c r="J130" s="434">
        <v>11017.4</v>
      </c>
      <c r="K130" s="434">
        <v>12756.9</v>
      </c>
      <c r="L130" s="376">
        <v>15076.4</v>
      </c>
      <c r="M130" s="255">
        <f t="shared" si="2"/>
        <v>11597.2</v>
      </c>
      <c r="N130" s="255">
        <f t="shared" si="3"/>
        <v>9210.3</v>
      </c>
      <c r="O130" s="431"/>
      <c r="P130" s="637"/>
      <c r="Q130" s="637"/>
      <c r="R130" s="637"/>
      <c r="S130" s="637"/>
      <c r="T130" s="637"/>
      <c r="U130" s="637"/>
    </row>
    <row r="131" spans="1:21" s="42" customFormat="1" ht="15.75">
      <c r="A131" s="501">
        <v>24</v>
      </c>
      <c r="B131" s="638" t="s">
        <v>2623</v>
      </c>
      <c r="C131" s="502" t="s">
        <v>302</v>
      </c>
      <c r="D131" s="495">
        <v>1.46</v>
      </c>
      <c r="E131" s="584">
        <v>0.95</v>
      </c>
      <c r="F131" s="585">
        <v>1.1</v>
      </c>
      <c r="G131" s="585">
        <v>1.3</v>
      </c>
      <c r="H131" s="645">
        <v>1</v>
      </c>
      <c r="I131" s="645">
        <v>1</v>
      </c>
      <c r="J131" s="646">
        <v>17872.6</v>
      </c>
      <c r="K131" s="646">
        <v>20694.6</v>
      </c>
      <c r="L131" s="647">
        <v>24457.2</v>
      </c>
      <c r="M131" s="648">
        <f t="shared" si="2"/>
        <v>18813.3</v>
      </c>
      <c r="N131" s="648">
        <f t="shared" si="3"/>
        <v>14941.1</v>
      </c>
      <c r="O131" s="649"/>
      <c r="P131" s="650"/>
      <c r="Q131" s="650"/>
      <c r="R131" s="650"/>
      <c r="S131" s="650"/>
      <c r="T131" s="650"/>
      <c r="U131" s="650"/>
    </row>
    <row r="132" spans="1:21" ht="31.5">
      <c r="A132" s="503">
        <v>94</v>
      </c>
      <c r="B132" s="639" t="s">
        <v>2541</v>
      </c>
      <c r="C132" s="504" t="s">
        <v>1322</v>
      </c>
      <c r="D132" s="496">
        <v>1.46</v>
      </c>
      <c r="E132" s="586">
        <v>0.95</v>
      </c>
      <c r="F132" s="587">
        <v>1.1</v>
      </c>
      <c r="G132" s="587">
        <v>1.3</v>
      </c>
      <c r="H132" s="82">
        <v>1</v>
      </c>
      <c r="I132" s="82">
        <v>1</v>
      </c>
      <c r="J132" s="434">
        <v>17872.6</v>
      </c>
      <c r="K132" s="434">
        <v>20694.6</v>
      </c>
      <c r="L132" s="376">
        <v>24457.2</v>
      </c>
      <c r="M132" s="255">
        <f t="shared" si="2"/>
        <v>18813.3</v>
      </c>
      <c r="N132" s="255">
        <f t="shared" si="3"/>
        <v>14941.1</v>
      </c>
      <c r="O132" s="431"/>
      <c r="P132" s="637"/>
      <c r="Q132" s="637"/>
      <c r="R132" s="637"/>
      <c r="S132" s="637"/>
      <c r="T132" s="637"/>
      <c r="U132" s="637"/>
    </row>
    <row r="133" spans="1:21" s="42" customFormat="1" ht="15.75">
      <c r="A133" s="501">
        <v>25</v>
      </c>
      <c r="B133" s="638" t="s">
        <v>2624</v>
      </c>
      <c r="C133" s="502" t="s">
        <v>146</v>
      </c>
      <c r="D133" s="495">
        <v>1.88</v>
      </c>
      <c r="E133" s="584">
        <v>0.95</v>
      </c>
      <c r="F133" s="585">
        <v>1.1</v>
      </c>
      <c r="G133" s="585">
        <v>1.3</v>
      </c>
      <c r="H133" s="645">
        <v>1</v>
      </c>
      <c r="I133" s="645">
        <v>1</v>
      </c>
      <c r="J133" s="646">
        <v>23014</v>
      </c>
      <c r="K133" s="646">
        <v>26647.8</v>
      </c>
      <c r="L133" s="647">
        <v>31492.9</v>
      </c>
      <c r="M133" s="648">
        <f t="shared" si="2"/>
        <v>24225.3</v>
      </c>
      <c r="N133" s="648">
        <f t="shared" si="3"/>
        <v>19239.3</v>
      </c>
      <c r="O133" s="649"/>
      <c r="P133" s="650"/>
      <c r="Q133" s="650"/>
      <c r="R133" s="650"/>
      <c r="S133" s="650"/>
      <c r="T133" s="650"/>
      <c r="U133" s="650"/>
    </row>
    <row r="134" spans="1:21" ht="15.75">
      <c r="A134" s="503">
        <v>95</v>
      </c>
      <c r="B134" s="639" t="s">
        <v>2542</v>
      </c>
      <c r="C134" s="504" t="s">
        <v>524</v>
      </c>
      <c r="D134" s="496">
        <v>1.84</v>
      </c>
      <c r="E134" s="586">
        <v>0.95</v>
      </c>
      <c r="F134" s="587">
        <v>1.1</v>
      </c>
      <c r="G134" s="587">
        <v>1.3</v>
      </c>
      <c r="H134" s="82">
        <v>1</v>
      </c>
      <c r="I134" s="82">
        <v>1</v>
      </c>
      <c r="J134" s="434">
        <v>22524.4</v>
      </c>
      <c r="K134" s="434">
        <v>26080.9</v>
      </c>
      <c r="L134" s="376">
        <v>30822.8</v>
      </c>
      <c r="M134" s="255">
        <f t="shared" si="2"/>
        <v>23709.9</v>
      </c>
      <c r="N134" s="255">
        <f t="shared" si="3"/>
        <v>18829.9</v>
      </c>
      <c r="O134" s="431"/>
      <c r="P134" s="637"/>
      <c r="Q134" s="637"/>
      <c r="R134" s="637"/>
      <c r="S134" s="637"/>
      <c r="T134" s="637"/>
      <c r="U134" s="637"/>
    </row>
    <row r="135" spans="1:21" ht="15.75">
      <c r="A135" s="503">
        <v>96</v>
      </c>
      <c r="B135" s="639" t="s">
        <v>2543</v>
      </c>
      <c r="C135" s="504" t="s">
        <v>1225</v>
      </c>
      <c r="D135" s="496">
        <v>2.18</v>
      </c>
      <c r="E135" s="586">
        <v>0.95</v>
      </c>
      <c r="F135" s="587">
        <v>1.1</v>
      </c>
      <c r="G135" s="587">
        <v>1.3</v>
      </c>
      <c r="H135" s="82">
        <v>1</v>
      </c>
      <c r="I135" s="82">
        <v>1</v>
      </c>
      <c r="J135" s="434">
        <v>26686.5</v>
      </c>
      <c r="K135" s="434">
        <v>30900.1</v>
      </c>
      <c r="L135" s="376">
        <v>36518.4</v>
      </c>
      <c r="M135" s="255">
        <f t="shared" si="2"/>
        <v>28091</v>
      </c>
      <c r="N135" s="255">
        <f t="shared" si="3"/>
        <v>22309.4</v>
      </c>
      <c r="O135" s="431"/>
      <c r="P135" s="637"/>
      <c r="Q135" s="637"/>
      <c r="R135" s="637"/>
      <c r="S135" s="637"/>
      <c r="T135" s="637"/>
      <c r="U135" s="637"/>
    </row>
    <row r="136" spans="1:21" ht="15.75">
      <c r="A136" s="503">
        <v>97</v>
      </c>
      <c r="B136" s="639" t="s">
        <v>2544</v>
      </c>
      <c r="C136" s="504" t="s">
        <v>1226</v>
      </c>
      <c r="D136" s="496">
        <v>4.31</v>
      </c>
      <c r="E136" s="586">
        <v>0.95</v>
      </c>
      <c r="F136" s="587">
        <v>1.1</v>
      </c>
      <c r="G136" s="587">
        <v>1.3</v>
      </c>
      <c r="H136" s="82">
        <v>1</v>
      </c>
      <c r="I136" s="82">
        <v>1</v>
      </c>
      <c r="J136" s="434">
        <v>52760.9</v>
      </c>
      <c r="K136" s="434">
        <v>61091.6</v>
      </c>
      <c r="L136" s="376">
        <v>72199.1</v>
      </c>
      <c r="M136" s="255">
        <f t="shared" si="2"/>
        <v>55537.8</v>
      </c>
      <c r="N136" s="255">
        <f t="shared" si="3"/>
        <v>44107</v>
      </c>
      <c r="O136" s="431"/>
      <c r="P136" s="637"/>
      <c r="Q136" s="637"/>
      <c r="R136" s="637"/>
      <c r="S136" s="637"/>
      <c r="T136" s="637"/>
      <c r="U136" s="637"/>
    </row>
    <row r="137" spans="1:21" s="42" customFormat="1" ht="30" customHeight="1">
      <c r="A137" s="501">
        <v>26</v>
      </c>
      <c r="B137" s="638" t="s">
        <v>2625</v>
      </c>
      <c r="C137" s="502" t="s">
        <v>158</v>
      </c>
      <c r="D137" s="495">
        <v>0.98</v>
      </c>
      <c r="E137" s="584">
        <v>0.95</v>
      </c>
      <c r="F137" s="585">
        <v>1.1</v>
      </c>
      <c r="G137" s="585">
        <v>1.3</v>
      </c>
      <c r="H137" s="645">
        <v>1</v>
      </c>
      <c r="I137" s="645">
        <v>1</v>
      </c>
      <c r="J137" s="646">
        <v>11996.7</v>
      </c>
      <c r="K137" s="646">
        <v>13890.9</v>
      </c>
      <c r="L137" s="647">
        <v>16416.5</v>
      </c>
      <c r="M137" s="648">
        <f t="shared" si="2"/>
        <v>12628.1</v>
      </c>
      <c r="N137" s="648">
        <f t="shared" si="3"/>
        <v>10029</v>
      </c>
      <c r="O137" s="649"/>
      <c r="P137" s="650"/>
      <c r="Q137" s="650"/>
      <c r="R137" s="650"/>
      <c r="S137" s="650"/>
      <c r="T137" s="650"/>
      <c r="U137" s="650"/>
    </row>
    <row r="138" spans="1:21" ht="31.5">
      <c r="A138" s="503">
        <v>98</v>
      </c>
      <c r="B138" s="639" t="s">
        <v>2545</v>
      </c>
      <c r="C138" s="504" t="s">
        <v>525</v>
      </c>
      <c r="D138" s="496">
        <v>0.98</v>
      </c>
      <c r="E138" s="586">
        <v>0.95</v>
      </c>
      <c r="F138" s="587">
        <v>1.1</v>
      </c>
      <c r="G138" s="587">
        <v>1.3</v>
      </c>
      <c r="H138" s="82">
        <v>1</v>
      </c>
      <c r="I138" s="82">
        <v>1</v>
      </c>
      <c r="J138" s="434">
        <v>11996.7</v>
      </c>
      <c r="K138" s="434">
        <v>13890.9</v>
      </c>
      <c r="L138" s="376">
        <v>16416.5</v>
      </c>
      <c r="M138" s="255">
        <f t="shared" si="2"/>
        <v>12628.1</v>
      </c>
      <c r="N138" s="255">
        <f t="shared" si="3"/>
        <v>10029</v>
      </c>
      <c r="O138" s="431"/>
      <c r="P138" s="637"/>
      <c r="Q138" s="637"/>
      <c r="R138" s="637"/>
      <c r="S138" s="637"/>
      <c r="T138" s="637"/>
      <c r="U138" s="637"/>
    </row>
    <row r="139" spans="1:21" s="42" customFormat="1" ht="15.75">
      <c r="A139" s="501">
        <v>27</v>
      </c>
      <c r="B139" s="638" t="s">
        <v>2626</v>
      </c>
      <c r="C139" s="502" t="s">
        <v>342</v>
      </c>
      <c r="D139" s="495">
        <v>0.74</v>
      </c>
      <c r="E139" s="584">
        <v>0.95</v>
      </c>
      <c r="F139" s="585">
        <v>1.1</v>
      </c>
      <c r="G139" s="585">
        <v>1.3</v>
      </c>
      <c r="H139" s="645">
        <v>1</v>
      </c>
      <c r="I139" s="645">
        <v>1</v>
      </c>
      <c r="J139" s="646">
        <v>9058.7</v>
      </c>
      <c r="K139" s="646">
        <v>10489</v>
      </c>
      <c r="L139" s="647">
        <v>12396.1</v>
      </c>
      <c r="M139" s="648">
        <f t="shared" si="2"/>
        <v>9535.5</v>
      </c>
      <c r="N139" s="648">
        <f t="shared" si="3"/>
        <v>7572.9</v>
      </c>
      <c r="O139" s="649"/>
      <c r="P139" s="650"/>
      <c r="Q139" s="650"/>
      <c r="R139" s="650"/>
      <c r="S139" s="650"/>
      <c r="T139" s="650"/>
      <c r="U139" s="650"/>
    </row>
    <row r="140" spans="1:21" ht="15.75">
      <c r="A140" s="503">
        <v>99</v>
      </c>
      <c r="B140" s="639" t="s">
        <v>2546</v>
      </c>
      <c r="C140" s="504" t="s">
        <v>159</v>
      </c>
      <c r="D140" s="496">
        <v>0.74</v>
      </c>
      <c r="E140" s="586">
        <v>0.95</v>
      </c>
      <c r="F140" s="587">
        <v>1.1</v>
      </c>
      <c r="G140" s="587">
        <v>1.3</v>
      </c>
      <c r="H140" s="82">
        <v>1</v>
      </c>
      <c r="I140" s="82">
        <v>1</v>
      </c>
      <c r="J140" s="434">
        <v>9058.7</v>
      </c>
      <c r="K140" s="434">
        <v>10489</v>
      </c>
      <c r="L140" s="376">
        <v>12396.1</v>
      </c>
      <c r="M140" s="255">
        <f t="shared" si="2"/>
        <v>9535.5</v>
      </c>
      <c r="N140" s="255">
        <f t="shared" si="3"/>
        <v>7572.9</v>
      </c>
      <c r="O140" s="431"/>
      <c r="P140" s="637"/>
      <c r="Q140" s="637"/>
      <c r="R140" s="637"/>
      <c r="S140" s="637"/>
      <c r="T140" s="637"/>
      <c r="U140" s="637"/>
    </row>
    <row r="141" spans="1:21" s="42" customFormat="1" ht="15.75">
      <c r="A141" s="501">
        <v>28</v>
      </c>
      <c r="B141" s="638" t="s">
        <v>2627</v>
      </c>
      <c r="C141" s="502" t="s">
        <v>160</v>
      </c>
      <c r="D141" s="495">
        <v>1.32</v>
      </c>
      <c r="E141" s="584">
        <v>0.95</v>
      </c>
      <c r="F141" s="585">
        <v>1.1</v>
      </c>
      <c r="G141" s="585">
        <v>1.3</v>
      </c>
      <c r="H141" s="645">
        <v>1</v>
      </c>
      <c r="I141" s="645">
        <v>1</v>
      </c>
      <c r="J141" s="646">
        <v>16158.8</v>
      </c>
      <c r="K141" s="646">
        <v>18710.2</v>
      </c>
      <c r="L141" s="647">
        <v>22112</v>
      </c>
      <c r="M141" s="648">
        <f t="shared" si="2"/>
        <v>17009.3</v>
      </c>
      <c r="N141" s="648">
        <f t="shared" si="3"/>
        <v>13508.4</v>
      </c>
      <c r="O141" s="649"/>
      <c r="P141" s="650"/>
      <c r="Q141" s="650"/>
      <c r="R141" s="650"/>
      <c r="S141" s="650"/>
      <c r="T141" s="650"/>
      <c r="U141" s="650"/>
    </row>
    <row r="142" spans="1:21" ht="31.5">
      <c r="A142" s="503">
        <v>100</v>
      </c>
      <c r="B142" s="639" t="s">
        <v>2547</v>
      </c>
      <c r="C142" s="504" t="s">
        <v>1323</v>
      </c>
      <c r="D142" s="496">
        <v>1.32</v>
      </c>
      <c r="E142" s="586">
        <v>0.95</v>
      </c>
      <c r="F142" s="587">
        <v>1.1</v>
      </c>
      <c r="G142" s="587">
        <v>1.3</v>
      </c>
      <c r="H142" s="82">
        <v>1</v>
      </c>
      <c r="I142" s="82">
        <v>1</v>
      </c>
      <c r="J142" s="434">
        <v>16158.8</v>
      </c>
      <c r="K142" s="434">
        <v>18710.2</v>
      </c>
      <c r="L142" s="376">
        <v>22112</v>
      </c>
      <c r="M142" s="255">
        <f t="shared" si="2"/>
        <v>17009.3</v>
      </c>
      <c r="N142" s="255">
        <f t="shared" si="3"/>
        <v>13508.4</v>
      </c>
      <c r="O142" s="431"/>
      <c r="P142" s="637"/>
      <c r="Q142" s="637"/>
      <c r="R142" s="637"/>
      <c r="S142" s="637"/>
      <c r="T142" s="637"/>
      <c r="U142" s="637"/>
    </row>
    <row r="143" spans="1:21" s="42" customFormat="1" ht="15.75">
      <c r="A143" s="501">
        <v>29</v>
      </c>
      <c r="B143" s="638" t="s">
        <v>2628</v>
      </c>
      <c r="C143" s="502" t="s">
        <v>167</v>
      </c>
      <c r="D143" s="495">
        <v>1.25</v>
      </c>
      <c r="E143" s="584">
        <v>0.95</v>
      </c>
      <c r="F143" s="585">
        <v>1.1</v>
      </c>
      <c r="G143" s="585">
        <v>1.3</v>
      </c>
      <c r="H143" s="645">
        <v>1</v>
      </c>
      <c r="I143" s="645">
        <v>1</v>
      </c>
      <c r="J143" s="646">
        <v>15301.9</v>
      </c>
      <c r="K143" s="646">
        <v>17718</v>
      </c>
      <c r="L143" s="647">
        <v>20939.4</v>
      </c>
      <c r="M143" s="648">
        <f t="shared" si="2"/>
        <v>16107.3</v>
      </c>
      <c r="N143" s="648">
        <f t="shared" si="3"/>
        <v>12792.1</v>
      </c>
      <c r="O143" s="649"/>
      <c r="P143" s="650"/>
      <c r="Q143" s="650"/>
      <c r="R143" s="650"/>
      <c r="S143" s="650"/>
      <c r="T143" s="650"/>
      <c r="U143" s="650"/>
    </row>
    <row r="144" spans="1:21" ht="15.75">
      <c r="A144" s="503">
        <v>101</v>
      </c>
      <c r="B144" s="639" t="s">
        <v>2548</v>
      </c>
      <c r="C144" s="504" t="s">
        <v>1238</v>
      </c>
      <c r="D144" s="496">
        <v>1.44</v>
      </c>
      <c r="E144" s="586">
        <v>0.95</v>
      </c>
      <c r="F144" s="587">
        <v>1.1</v>
      </c>
      <c r="G144" s="587">
        <v>1.3</v>
      </c>
      <c r="H144" s="82">
        <v>1</v>
      </c>
      <c r="I144" s="82">
        <v>1</v>
      </c>
      <c r="J144" s="434">
        <v>17627.8</v>
      </c>
      <c r="K144" s="434">
        <v>20411.1</v>
      </c>
      <c r="L144" s="376">
        <v>24122.2</v>
      </c>
      <c r="M144" s="255">
        <f t="shared" si="2"/>
        <v>18555.5</v>
      </c>
      <c r="N144" s="255">
        <f t="shared" si="3"/>
        <v>14736.5</v>
      </c>
      <c r="O144" s="431"/>
      <c r="P144" s="637"/>
      <c r="Q144" s="637"/>
      <c r="R144" s="637"/>
      <c r="S144" s="637"/>
      <c r="T144" s="637"/>
      <c r="U144" s="637"/>
    </row>
    <row r="145" spans="1:21" ht="15.75">
      <c r="A145" s="503">
        <v>102</v>
      </c>
      <c r="B145" s="639" t="s">
        <v>2549</v>
      </c>
      <c r="C145" s="504" t="s">
        <v>1239</v>
      </c>
      <c r="D145" s="496">
        <v>1.69</v>
      </c>
      <c r="E145" s="586">
        <v>0.95</v>
      </c>
      <c r="F145" s="587">
        <v>1.1</v>
      </c>
      <c r="G145" s="587">
        <v>1.3</v>
      </c>
      <c r="H145" s="82">
        <v>1</v>
      </c>
      <c r="I145" s="82">
        <v>1</v>
      </c>
      <c r="J145" s="434">
        <v>20688.2</v>
      </c>
      <c r="K145" s="434">
        <v>23954.7</v>
      </c>
      <c r="L145" s="376">
        <v>28310.1</v>
      </c>
      <c r="M145" s="255">
        <f t="shared" si="2"/>
        <v>21777</v>
      </c>
      <c r="N145" s="255">
        <f t="shared" si="3"/>
        <v>17294.9</v>
      </c>
      <c r="O145" s="431"/>
      <c r="P145" s="637"/>
      <c r="Q145" s="637"/>
      <c r="R145" s="637"/>
      <c r="S145" s="637"/>
      <c r="T145" s="637"/>
      <c r="U145" s="637"/>
    </row>
    <row r="146" spans="1:21" ht="15.75">
      <c r="A146" s="503">
        <v>103</v>
      </c>
      <c r="B146" s="639" t="s">
        <v>2550</v>
      </c>
      <c r="C146" s="504" t="s">
        <v>1240</v>
      </c>
      <c r="D146" s="496">
        <v>2.49</v>
      </c>
      <c r="E146" s="586">
        <v>0.95</v>
      </c>
      <c r="F146" s="587">
        <v>1.1</v>
      </c>
      <c r="G146" s="587">
        <v>1.3</v>
      </c>
      <c r="H146" s="82">
        <v>1</v>
      </c>
      <c r="I146" s="82">
        <v>1</v>
      </c>
      <c r="J146" s="434">
        <v>30481.4</v>
      </c>
      <c r="K146" s="434">
        <v>35294.2</v>
      </c>
      <c r="L146" s="376">
        <v>41711.3</v>
      </c>
      <c r="M146" s="255">
        <f t="shared" si="2"/>
        <v>32085.6</v>
      </c>
      <c r="N146" s="255">
        <f t="shared" si="3"/>
        <v>25481.8</v>
      </c>
      <c r="O146" s="431"/>
      <c r="P146" s="637"/>
      <c r="Q146" s="637"/>
      <c r="R146" s="637"/>
      <c r="S146" s="637"/>
      <c r="T146" s="637"/>
      <c r="U146" s="637"/>
    </row>
    <row r="147" spans="1:21" ht="31.5">
      <c r="A147" s="503">
        <v>104</v>
      </c>
      <c r="B147" s="639" t="s">
        <v>2551</v>
      </c>
      <c r="C147" s="504" t="s">
        <v>2080</v>
      </c>
      <c r="D147" s="496">
        <v>1.05</v>
      </c>
      <c r="E147" s="586">
        <v>0.95</v>
      </c>
      <c r="F147" s="587">
        <v>1.1</v>
      </c>
      <c r="G147" s="587">
        <v>1.3</v>
      </c>
      <c r="H147" s="82">
        <v>1</v>
      </c>
      <c r="I147" s="82">
        <v>1</v>
      </c>
      <c r="J147" s="434">
        <v>12853.6</v>
      </c>
      <c r="K147" s="434">
        <v>14883.1</v>
      </c>
      <c r="L147" s="376">
        <v>17589.1</v>
      </c>
      <c r="M147" s="255">
        <f t="shared" si="2"/>
        <v>13530.1</v>
      </c>
      <c r="N147" s="255">
        <f t="shared" si="3"/>
        <v>10745.3</v>
      </c>
      <c r="O147" s="431"/>
      <c r="P147" s="637"/>
      <c r="Q147" s="637"/>
      <c r="R147" s="637"/>
      <c r="S147" s="637"/>
      <c r="T147" s="637"/>
      <c r="U147" s="637"/>
    </row>
    <row r="148" spans="1:21" s="42" customFormat="1" ht="15.75">
      <c r="A148" s="501">
        <v>30</v>
      </c>
      <c r="B148" s="638" t="s">
        <v>2629</v>
      </c>
      <c r="C148" s="502" t="s">
        <v>305</v>
      </c>
      <c r="D148" s="495">
        <v>0.98</v>
      </c>
      <c r="E148" s="584">
        <v>0.95</v>
      </c>
      <c r="F148" s="585">
        <v>1.1</v>
      </c>
      <c r="G148" s="585">
        <v>1.3</v>
      </c>
      <c r="H148" s="645">
        <v>1</v>
      </c>
      <c r="I148" s="645">
        <v>1</v>
      </c>
      <c r="J148" s="646">
        <v>11996.7</v>
      </c>
      <c r="K148" s="646">
        <v>13890.9</v>
      </c>
      <c r="L148" s="647">
        <v>16416.5</v>
      </c>
      <c r="M148" s="648">
        <f t="shared" si="2"/>
        <v>12628.1</v>
      </c>
      <c r="N148" s="648">
        <f t="shared" si="3"/>
        <v>10029</v>
      </c>
      <c r="O148" s="649"/>
      <c r="P148" s="650"/>
      <c r="Q148" s="650"/>
      <c r="R148" s="650"/>
      <c r="S148" s="650"/>
      <c r="T148" s="650"/>
      <c r="U148" s="650"/>
    </row>
    <row r="149" spans="1:21" ht="31.5">
      <c r="A149" s="503">
        <v>105</v>
      </c>
      <c r="B149" s="639" t="s">
        <v>2552</v>
      </c>
      <c r="C149" s="504" t="s">
        <v>1324</v>
      </c>
      <c r="D149" s="496">
        <v>0.8</v>
      </c>
      <c r="E149" s="586">
        <v>0.95</v>
      </c>
      <c r="F149" s="587">
        <v>1.1</v>
      </c>
      <c r="G149" s="587">
        <v>1.3</v>
      </c>
      <c r="H149" s="82">
        <v>1</v>
      </c>
      <c r="I149" s="82">
        <v>1</v>
      </c>
      <c r="J149" s="434">
        <v>9793.2</v>
      </c>
      <c r="K149" s="434">
        <v>11339.5</v>
      </c>
      <c r="L149" s="376">
        <v>13401.2</v>
      </c>
      <c r="M149" s="255">
        <f t="shared" si="2"/>
        <v>10308.6</v>
      </c>
      <c r="N149" s="255">
        <f t="shared" si="3"/>
        <v>8186.9</v>
      </c>
      <c r="O149" s="431"/>
      <c r="P149" s="637"/>
      <c r="Q149" s="637"/>
      <c r="R149" s="637"/>
      <c r="S149" s="637"/>
      <c r="T149" s="637"/>
      <c r="U149" s="637"/>
    </row>
    <row r="150" spans="1:21" ht="15.75">
      <c r="A150" s="503">
        <v>106</v>
      </c>
      <c r="B150" s="639" t="s">
        <v>2553</v>
      </c>
      <c r="C150" s="504" t="s">
        <v>2053</v>
      </c>
      <c r="D150" s="496">
        <v>2.18</v>
      </c>
      <c r="E150" s="586">
        <v>0.95</v>
      </c>
      <c r="F150" s="587">
        <v>1.1</v>
      </c>
      <c r="G150" s="587">
        <v>1.3</v>
      </c>
      <c r="H150" s="82">
        <v>1</v>
      </c>
      <c r="I150" s="82">
        <v>1</v>
      </c>
      <c r="J150" s="434">
        <v>26686.5</v>
      </c>
      <c r="K150" s="434">
        <v>30900.1</v>
      </c>
      <c r="L150" s="376">
        <v>36518.4</v>
      </c>
      <c r="M150" s="255">
        <f t="shared" si="2"/>
        <v>28091</v>
      </c>
      <c r="N150" s="255">
        <f t="shared" si="3"/>
        <v>22309.4</v>
      </c>
      <c r="O150" s="431"/>
      <c r="P150" s="637"/>
      <c r="Q150" s="637"/>
      <c r="R150" s="637"/>
      <c r="S150" s="637"/>
      <c r="T150" s="637"/>
      <c r="U150" s="637"/>
    </row>
    <row r="151" spans="1:21" ht="15.75">
      <c r="A151" s="503">
        <v>107</v>
      </c>
      <c r="B151" s="639" t="s">
        <v>2554</v>
      </c>
      <c r="C151" s="504" t="s">
        <v>1243</v>
      </c>
      <c r="D151" s="496">
        <v>2.58</v>
      </c>
      <c r="E151" s="586">
        <v>0.95</v>
      </c>
      <c r="F151" s="587">
        <v>1.1</v>
      </c>
      <c r="G151" s="587">
        <v>1.3</v>
      </c>
      <c r="H151" s="82">
        <v>1</v>
      </c>
      <c r="I151" s="82">
        <v>1</v>
      </c>
      <c r="J151" s="434">
        <v>31583.1</v>
      </c>
      <c r="K151" s="434">
        <v>36569.9</v>
      </c>
      <c r="L151" s="376">
        <v>43219</v>
      </c>
      <c r="M151" s="255">
        <f t="shared" si="2"/>
        <v>33245.4</v>
      </c>
      <c r="N151" s="255">
        <f t="shared" si="3"/>
        <v>26402.8</v>
      </c>
      <c r="O151" s="431"/>
      <c r="P151" s="637"/>
      <c r="Q151" s="637"/>
      <c r="R151" s="637"/>
      <c r="S151" s="637"/>
      <c r="T151" s="637"/>
      <c r="U151" s="637"/>
    </row>
    <row r="152" spans="1:21" ht="15.75">
      <c r="A152" s="503">
        <v>108</v>
      </c>
      <c r="B152" s="639" t="s">
        <v>2555</v>
      </c>
      <c r="C152" s="504" t="s">
        <v>1246</v>
      </c>
      <c r="D152" s="496">
        <v>1.97</v>
      </c>
      <c r="E152" s="586">
        <v>0.95</v>
      </c>
      <c r="F152" s="587">
        <v>1.1</v>
      </c>
      <c r="G152" s="587">
        <v>1.3</v>
      </c>
      <c r="H152" s="82">
        <v>1</v>
      </c>
      <c r="I152" s="82">
        <v>1</v>
      </c>
      <c r="J152" s="434">
        <v>24115.8</v>
      </c>
      <c r="K152" s="434">
        <v>27923.5</v>
      </c>
      <c r="L152" s="376">
        <v>33000.5</v>
      </c>
      <c r="M152" s="255">
        <f t="shared" si="2"/>
        <v>25385</v>
      </c>
      <c r="N152" s="255">
        <f t="shared" si="3"/>
        <v>20160.3</v>
      </c>
      <c r="O152" s="431"/>
      <c r="P152" s="637"/>
      <c r="Q152" s="637"/>
      <c r="R152" s="637"/>
      <c r="S152" s="637"/>
      <c r="T152" s="637"/>
      <c r="U152" s="637"/>
    </row>
    <row r="153" spans="1:21" ht="15.75">
      <c r="A153" s="503">
        <v>109</v>
      </c>
      <c r="B153" s="639" t="s">
        <v>2556</v>
      </c>
      <c r="C153" s="504" t="s">
        <v>1247</v>
      </c>
      <c r="D153" s="496">
        <v>2.04</v>
      </c>
      <c r="E153" s="586">
        <v>0.95</v>
      </c>
      <c r="F153" s="587">
        <v>1.1</v>
      </c>
      <c r="G153" s="587">
        <v>1.3</v>
      </c>
      <c r="H153" s="82">
        <v>1</v>
      </c>
      <c r="I153" s="82">
        <v>1</v>
      </c>
      <c r="J153" s="434">
        <v>24972.7</v>
      </c>
      <c r="K153" s="434">
        <v>28915.7</v>
      </c>
      <c r="L153" s="376">
        <v>34173.1</v>
      </c>
      <c r="M153" s="255">
        <f t="shared" si="2"/>
        <v>26287</v>
      </c>
      <c r="N153" s="255">
        <f t="shared" si="3"/>
        <v>20876.6</v>
      </c>
      <c r="O153" s="431"/>
      <c r="P153" s="637"/>
      <c r="Q153" s="637"/>
      <c r="R153" s="637"/>
      <c r="S153" s="637"/>
      <c r="T153" s="637"/>
      <c r="U153" s="637"/>
    </row>
    <row r="154" spans="1:21" ht="15.75">
      <c r="A154" s="503">
        <v>110</v>
      </c>
      <c r="B154" s="639" t="s">
        <v>2557</v>
      </c>
      <c r="C154" s="504" t="s">
        <v>1248</v>
      </c>
      <c r="D154" s="496">
        <v>2.95</v>
      </c>
      <c r="E154" s="586">
        <v>0.95</v>
      </c>
      <c r="F154" s="587">
        <v>1.1</v>
      </c>
      <c r="G154" s="587">
        <v>1.3</v>
      </c>
      <c r="H154" s="82">
        <v>1</v>
      </c>
      <c r="I154" s="82">
        <v>1</v>
      </c>
      <c r="J154" s="434">
        <v>36112.5</v>
      </c>
      <c r="K154" s="434">
        <v>41814.4</v>
      </c>
      <c r="L154" s="376">
        <v>49417</v>
      </c>
      <c r="M154" s="255">
        <f t="shared" si="2"/>
        <v>38013.1</v>
      </c>
      <c r="N154" s="255">
        <f t="shared" si="3"/>
        <v>30189.3</v>
      </c>
      <c r="O154" s="431"/>
      <c r="P154" s="637"/>
      <c r="Q154" s="637"/>
      <c r="R154" s="637"/>
      <c r="S154" s="637"/>
      <c r="T154" s="637"/>
      <c r="U154" s="637"/>
    </row>
    <row r="155" spans="1:21" s="42" customFormat="1" ht="15.75">
      <c r="A155" s="501">
        <v>31</v>
      </c>
      <c r="B155" s="638" t="s">
        <v>2630</v>
      </c>
      <c r="C155" s="502" t="s">
        <v>306</v>
      </c>
      <c r="D155" s="495">
        <v>0.92</v>
      </c>
      <c r="E155" s="584">
        <v>0.95</v>
      </c>
      <c r="F155" s="585">
        <v>1.1</v>
      </c>
      <c r="G155" s="585">
        <v>1.3</v>
      </c>
      <c r="H155" s="645">
        <v>1</v>
      </c>
      <c r="I155" s="645">
        <v>1</v>
      </c>
      <c r="J155" s="646">
        <v>11262.2</v>
      </c>
      <c r="K155" s="646">
        <v>13040.4</v>
      </c>
      <c r="L155" s="647">
        <v>15411.4</v>
      </c>
      <c r="M155" s="648">
        <f t="shared" si="2"/>
        <v>11854.9</v>
      </c>
      <c r="N155" s="648">
        <f t="shared" si="3"/>
        <v>9415</v>
      </c>
      <c r="O155" s="649"/>
      <c r="P155" s="650"/>
      <c r="Q155" s="650"/>
      <c r="R155" s="650"/>
      <c r="S155" s="650"/>
      <c r="T155" s="650"/>
      <c r="U155" s="650"/>
    </row>
    <row r="156" spans="1:21" ht="15.75">
      <c r="A156" s="503">
        <v>111</v>
      </c>
      <c r="B156" s="639" t="s">
        <v>2558</v>
      </c>
      <c r="C156" s="504" t="s">
        <v>1325</v>
      </c>
      <c r="D156" s="496">
        <v>0.89</v>
      </c>
      <c r="E156" s="586">
        <v>0.95</v>
      </c>
      <c r="F156" s="587">
        <v>1.1</v>
      </c>
      <c r="G156" s="587">
        <v>1.3</v>
      </c>
      <c r="H156" s="82">
        <v>1</v>
      </c>
      <c r="I156" s="82">
        <v>1</v>
      </c>
      <c r="J156" s="434">
        <v>10894.9</v>
      </c>
      <c r="K156" s="434">
        <v>12615.2</v>
      </c>
      <c r="L156" s="376">
        <v>14908.9</v>
      </c>
      <c r="M156" s="255">
        <f t="shared" si="2"/>
        <v>11468.4</v>
      </c>
      <c r="N156" s="255">
        <f t="shared" si="3"/>
        <v>9107.9</v>
      </c>
      <c r="O156" s="431"/>
      <c r="P156" s="637"/>
      <c r="Q156" s="637"/>
      <c r="R156" s="637"/>
      <c r="S156" s="637"/>
      <c r="T156" s="637"/>
      <c r="U156" s="637"/>
    </row>
    <row r="157" spans="1:21" ht="15.75">
      <c r="A157" s="503">
        <v>112</v>
      </c>
      <c r="B157" s="639" t="s">
        <v>2559</v>
      </c>
      <c r="C157" s="504" t="s">
        <v>1252</v>
      </c>
      <c r="D157" s="496">
        <v>0.75</v>
      </c>
      <c r="E157" s="586">
        <v>0.95</v>
      </c>
      <c r="F157" s="587">
        <v>1.1</v>
      </c>
      <c r="G157" s="587">
        <v>1.3</v>
      </c>
      <c r="H157" s="82">
        <v>1</v>
      </c>
      <c r="I157" s="82">
        <v>1</v>
      </c>
      <c r="J157" s="434">
        <v>9181.1</v>
      </c>
      <c r="K157" s="434">
        <v>10630.8</v>
      </c>
      <c r="L157" s="376">
        <v>12563.7</v>
      </c>
      <c r="M157" s="255">
        <f t="shared" si="2"/>
        <v>9664.4</v>
      </c>
      <c r="N157" s="255">
        <f t="shared" si="3"/>
        <v>7675.2</v>
      </c>
      <c r="O157" s="431"/>
      <c r="P157" s="637"/>
      <c r="Q157" s="637"/>
      <c r="R157" s="637"/>
      <c r="S157" s="637"/>
      <c r="T157" s="637"/>
      <c r="U157" s="637"/>
    </row>
    <row r="158" spans="1:21" ht="15.75">
      <c r="A158" s="503">
        <v>113</v>
      </c>
      <c r="B158" s="639" t="s">
        <v>2560</v>
      </c>
      <c r="C158" s="504" t="s">
        <v>1253</v>
      </c>
      <c r="D158" s="496">
        <v>1</v>
      </c>
      <c r="E158" s="586">
        <v>0.95</v>
      </c>
      <c r="F158" s="587">
        <v>1.1</v>
      </c>
      <c r="G158" s="587">
        <v>1.3</v>
      </c>
      <c r="H158" s="82">
        <v>1</v>
      </c>
      <c r="I158" s="82">
        <v>1</v>
      </c>
      <c r="J158" s="434">
        <v>12241.5</v>
      </c>
      <c r="K158" s="434">
        <v>14174.4</v>
      </c>
      <c r="L158" s="376">
        <v>16751.5</v>
      </c>
      <c r="M158" s="255">
        <f t="shared" si="2"/>
        <v>12885.8</v>
      </c>
      <c r="N158" s="255">
        <f t="shared" si="3"/>
        <v>10233.7</v>
      </c>
      <c r="O158" s="431"/>
      <c r="P158" s="637"/>
      <c r="Q158" s="637"/>
      <c r="R158" s="637"/>
      <c r="S158" s="637"/>
      <c r="T158" s="637"/>
      <c r="U158" s="637"/>
    </row>
    <row r="159" spans="1:21" ht="15.75">
      <c r="A159" s="503">
        <v>114</v>
      </c>
      <c r="B159" s="639" t="s">
        <v>2561</v>
      </c>
      <c r="C159" s="504" t="s">
        <v>1254</v>
      </c>
      <c r="D159" s="496">
        <v>4.34</v>
      </c>
      <c r="E159" s="586">
        <v>0.95</v>
      </c>
      <c r="F159" s="587">
        <v>1.1</v>
      </c>
      <c r="G159" s="587">
        <v>1.3</v>
      </c>
      <c r="H159" s="82">
        <v>1</v>
      </c>
      <c r="I159" s="82">
        <v>1</v>
      </c>
      <c r="J159" s="434">
        <v>53128.2</v>
      </c>
      <c r="K159" s="434">
        <v>61516.8</v>
      </c>
      <c r="L159" s="376">
        <v>72701.7</v>
      </c>
      <c r="M159" s="255">
        <f t="shared" si="2"/>
        <v>55924.4</v>
      </c>
      <c r="N159" s="255">
        <f t="shared" si="3"/>
        <v>44414</v>
      </c>
      <c r="O159" s="431"/>
      <c r="P159" s="637"/>
      <c r="Q159" s="637"/>
      <c r="R159" s="637"/>
      <c r="S159" s="637"/>
      <c r="T159" s="637"/>
      <c r="U159" s="637"/>
    </row>
    <row r="160" spans="1:21" ht="15.75">
      <c r="A160" s="503">
        <v>115</v>
      </c>
      <c r="B160" s="639" t="s">
        <v>2562</v>
      </c>
      <c r="C160" s="504" t="s">
        <v>1326</v>
      </c>
      <c r="D160" s="496">
        <v>1.29</v>
      </c>
      <c r="E160" s="586">
        <v>0.95</v>
      </c>
      <c r="F160" s="587">
        <v>1.1</v>
      </c>
      <c r="G160" s="587">
        <v>1.3</v>
      </c>
      <c r="H160" s="82">
        <v>1</v>
      </c>
      <c r="I160" s="82">
        <v>1</v>
      </c>
      <c r="J160" s="434">
        <v>15791.5</v>
      </c>
      <c r="K160" s="434">
        <v>18285</v>
      </c>
      <c r="L160" s="376">
        <v>21609.5</v>
      </c>
      <c r="M160" s="255">
        <f aca="true" t="shared" si="4" ref="M160:M201">ROUND(K160/F160/H160/I160,1)</f>
        <v>16622.7</v>
      </c>
      <c r="N160" s="255">
        <f t="shared" si="3"/>
        <v>13201.4</v>
      </c>
      <c r="O160" s="431"/>
      <c r="P160" s="637"/>
      <c r="Q160" s="637"/>
      <c r="R160" s="637"/>
      <c r="S160" s="637"/>
      <c r="T160" s="637"/>
      <c r="U160" s="637"/>
    </row>
    <row r="161" spans="1:21" ht="15.75">
      <c r="A161" s="503">
        <v>116</v>
      </c>
      <c r="B161" s="639" t="s">
        <v>2563</v>
      </c>
      <c r="C161" s="504" t="s">
        <v>1327</v>
      </c>
      <c r="D161" s="496">
        <v>2.6</v>
      </c>
      <c r="E161" s="586">
        <v>0.95</v>
      </c>
      <c r="F161" s="587">
        <v>1.1</v>
      </c>
      <c r="G161" s="587">
        <v>1.3</v>
      </c>
      <c r="H161" s="82">
        <v>1</v>
      </c>
      <c r="I161" s="82">
        <v>1</v>
      </c>
      <c r="J161" s="434">
        <v>31827.9</v>
      </c>
      <c r="K161" s="434">
        <v>36853.4</v>
      </c>
      <c r="L161" s="376">
        <v>43554</v>
      </c>
      <c r="M161" s="255">
        <f t="shared" si="4"/>
        <v>33503.1</v>
      </c>
      <c r="N161" s="255">
        <f t="shared" si="3"/>
        <v>26607.5</v>
      </c>
      <c r="O161" s="431"/>
      <c r="P161" s="637"/>
      <c r="Q161" s="637"/>
      <c r="R161" s="637"/>
      <c r="S161" s="637"/>
      <c r="T161" s="637"/>
      <c r="U161" s="637"/>
    </row>
    <row r="162" spans="1:21" s="42" customFormat="1" ht="15.75">
      <c r="A162" s="501">
        <v>32</v>
      </c>
      <c r="B162" s="638" t="s">
        <v>2631</v>
      </c>
      <c r="C162" s="502" t="s">
        <v>201</v>
      </c>
      <c r="D162" s="495">
        <v>1.85</v>
      </c>
      <c r="E162" s="584">
        <v>0.95</v>
      </c>
      <c r="F162" s="585">
        <v>1.1</v>
      </c>
      <c r="G162" s="585">
        <v>1.3</v>
      </c>
      <c r="H162" s="645">
        <v>1</v>
      </c>
      <c r="I162" s="645">
        <v>1</v>
      </c>
      <c r="J162" s="646">
        <v>22646.8</v>
      </c>
      <c r="K162" s="646">
        <v>26222.6</v>
      </c>
      <c r="L162" s="647">
        <v>30990.3</v>
      </c>
      <c r="M162" s="648">
        <f t="shared" si="4"/>
        <v>23838.7</v>
      </c>
      <c r="N162" s="648">
        <f t="shared" si="3"/>
        <v>18932.3</v>
      </c>
      <c r="O162" s="649"/>
      <c r="P162" s="650"/>
      <c r="Q162" s="650"/>
      <c r="R162" s="650"/>
      <c r="S162" s="650"/>
      <c r="T162" s="650"/>
      <c r="U162" s="650"/>
    </row>
    <row r="163" spans="1:21" ht="15.75">
      <c r="A163" s="503">
        <v>117</v>
      </c>
      <c r="B163" s="639" t="s">
        <v>2564</v>
      </c>
      <c r="C163" s="504" t="s">
        <v>1270</v>
      </c>
      <c r="D163" s="496">
        <v>2.11</v>
      </c>
      <c r="E163" s="586">
        <v>0.95</v>
      </c>
      <c r="F163" s="587">
        <v>1.1</v>
      </c>
      <c r="G163" s="587">
        <v>1.3</v>
      </c>
      <c r="H163" s="82">
        <v>1</v>
      </c>
      <c r="I163" s="82">
        <v>1</v>
      </c>
      <c r="J163" s="434">
        <v>25829.6</v>
      </c>
      <c r="K163" s="434">
        <v>29907.9</v>
      </c>
      <c r="L163" s="376">
        <v>35345.7</v>
      </c>
      <c r="M163" s="255">
        <f t="shared" si="4"/>
        <v>27189</v>
      </c>
      <c r="N163" s="255">
        <f aca="true" t="shared" si="5" ref="N163:N201">ROUND(10233.65*H163*I163*D163,1)</f>
        <v>21593</v>
      </c>
      <c r="O163" s="431"/>
      <c r="P163" s="637"/>
      <c r="Q163" s="637"/>
      <c r="R163" s="637"/>
      <c r="S163" s="637"/>
      <c r="T163" s="637"/>
      <c r="U163" s="637"/>
    </row>
    <row r="164" spans="1:21" ht="15.75">
      <c r="A164" s="503">
        <v>118</v>
      </c>
      <c r="B164" s="639" t="s">
        <v>2565</v>
      </c>
      <c r="C164" s="504" t="s">
        <v>1271</v>
      </c>
      <c r="D164" s="496">
        <v>3.55</v>
      </c>
      <c r="E164" s="586">
        <v>0.95</v>
      </c>
      <c r="F164" s="587">
        <v>1.1</v>
      </c>
      <c r="G164" s="587">
        <v>1.3</v>
      </c>
      <c r="H164" s="82">
        <v>1</v>
      </c>
      <c r="I164" s="82">
        <v>1</v>
      </c>
      <c r="J164" s="434">
        <v>43457.4</v>
      </c>
      <c r="K164" s="434">
        <v>50319</v>
      </c>
      <c r="L164" s="376">
        <v>59468</v>
      </c>
      <c r="M164" s="255">
        <f t="shared" si="4"/>
        <v>45744.5</v>
      </c>
      <c r="N164" s="255">
        <f t="shared" si="5"/>
        <v>36329.5</v>
      </c>
      <c r="O164" s="431"/>
      <c r="P164" s="637"/>
      <c r="Q164" s="637"/>
      <c r="R164" s="637"/>
      <c r="S164" s="637"/>
      <c r="T164" s="637"/>
      <c r="U164" s="637"/>
    </row>
    <row r="165" spans="1:21" ht="15.75">
      <c r="A165" s="503">
        <v>119</v>
      </c>
      <c r="B165" s="639" t="s">
        <v>2566</v>
      </c>
      <c r="C165" s="504" t="s">
        <v>1273</v>
      </c>
      <c r="D165" s="496">
        <v>1.57</v>
      </c>
      <c r="E165" s="586">
        <v>0.95</v>
      </c>
      <c r="F165" s="587">
        <v>1.1</v>
      </c>
      <c r="G165" s="587">
        <v>1.3</v>
      </c>
      <c r="H165" s="82">
        <v>1</v>
      </c>
      <c r="I165" s="82">
        <v>1</v>
      </c>
      <c r="J165" s="434">
        <v>19219.2</v>
      </c>
      <c r="K165" s="434">
        <v>22253.8</v>
      </c>
      <c r="L165" s="376">
        <v>26299.9</v>
      </c>
      <c r="M165" s="255">
        <f t="shared" si="4"/>
        <v>20230.7</v>
      </c>
      <c r="N165" s="255">
        <f t="shared" si="5"/>
        <v>16066.8</v>
      </c>
      <c r="O165" s="431"/>
      <c r="P165" s="637"/>
      <c r="Q165" s="637"/>
      <c r="R165" s="637"/>
      <c r="S165" s="637"/>
      <c r="T165" s="637"/>
      <c r="U165" s="637"/>
    </row>
    <row r="166" spans="1:21" ht="15.75">
      <c r="A166" s="503">
        <v>120</v>
      </c>
      <c r="B166" s="639" t="s">
        <v>2567</v>
      </c>
      <c r="C166" s="504" t="s">
        <v>1274</v>
      </c>
      <c r="D166" s="496">
        <v>2.26</v>
      </c>
      <c r="E166" s="586">
        <v>0.95</v>
      </c>
      <c r="F166" s="587">
        <v>1.1</v>
      </c>
      <c r="G166" s="587">
        <v>1.3</v>
      </c>
      <c r="H166" s="82">
        <v>1</v>
      </c>
      <c r="I166" s="82">
        <v>1</v>
      </c>
      <c r="J166" s="434">
        <v>27665.8</v>
      </c>
      <c r="K166" s="434">
        <v>32034.1</v>
      </c>
      <c r="L166" s="376">
        <v>37858.5</v>
      </c>
      <c r="M166" s="255">
        <f t="shared" si="4"/>
        <v>29121.9</v>
      </c>
      <c r="N166" s="255">
        <f t="shared" si="5"/>
        <v>23128</v>
      </c>
      <c r="O166" s="431"/>
      <c r="P166" s="637"/>
      <c r="Q166" s="637"/>
      <c r="R166" s="637"/>
      <c r="S166" s="637"/>
      <c r="T166" s="637"/>
      <c r="U166" s="637"/>
    </row>
    <row r="167" spans="1:21" ht="15.75">
      <c r="A167" s="503">
        <v>121</v>
      </c>
      <c r="B167" s="639" t="s">
        <v>2568</v>
      </c>
      <c r="C167" s="504" t="s">
        <v>1275</v>
      </c>
      <c r="D167" s="496">
        <v>3.24</v>
      </c>
      <c r="E167" s="586">
        <v>0.95</v>
      </c>
      <c r="F167" s="587">
        <v>1.1</v>
      </c>
      <c r="G167" s="587">
        <v>1.3</v>
      </c>
      <c r="H167" s="82">
        <v>1</v>
      </c>
      <c r="I167" s="82">
        <v>1</v>
      </c>
      <c r="J167" s="434">
        <v>39662.5</v>
      </c>
      <c r="K167" s="434">
        <v>45925</v>
      </c>
      <c r="L167" s="376">
        <v>54275</v>
      </c>
      <c r="M167" s="255">
        <f t="shared" si="4"/>
        <v>41750</v>
      </c>
      <c r="N167" s="255">
        <f t="shared" si="5"/>
        <v>33157</v>
      </c>
      <c r="O167" s="431"/>
      <c r="P167" s="637"/>
      <c r="Q167" s="637"/>
      <c r="R167" s="637"/>
      <c r="S167" s="637"/>
      <c r="T167" s="637"/>
      <c r="U167" s="637"/>
    </row>
    <row r="168" spans="1:21" ht="15.75">
      <c r="A168" s="503">
        <v>122</v>
      </c>
      <c r="B168" s="639" t="s">
        <v>2569</v>
      </c>
      <c r="C168" s="504" t="s">
        <v>2081</v>
      </c>
      <c r="D168" s="496">
        <v>1.7</v>
      </c>
      <c r="E168" s="586">
        <v>0.95</v>
      </c>
      <c r="F168" s="587">
        <v>1.1</v>
      </c>
      <c r="G168" s="587">
        <v>1.3</v>
      </c>
      <c r="H168" s="82">
        <v>1</v>
      </c>
      <c r="I168" s="82">
        <v>1</v>
      </c>
      <c r="J168" s="434">
        <v>20810.6</v>
      </c>
      <c r="K168" s="434">
        <v>24096.4</v>
      </c>
      <c r="L168" s="376">
        <v>28477.6</v>
      </c>
      <c r="M168" s="255">
        <f t="shared" si="4"/>
        <v>21905.8</v>
      </c>
      <c r="N168" s="255">
        <f t="shared" si="5"/>
        <v>17397.2</v>
      </c>
      <c r="O168" s="431"/>
      <c r="P168" s="637"/>
      <c r="Q168" s="637"/>
      <c r="R168" s="637"/>
      <c r="S168" s="637"/>
      <c r="T168" s="637"/>
      <c r="U168" s="637"/>
    </row>
    <row r="169" spans="1:21" ht="15.75">
      <c r="A169" s="503">
        <v>123</v>
      </c>
      <c r="B169" s="639" t="s">
        <v>2570</v>
      </c>
      <c r="C169" s="504" t="s">
        <v>1276</v>
      </c>
      <c r="D169" s="496">
        <v>2.06</v>
      </c>
      <c r="E169" s="586">
        <v>0.95</v>
      </c>
      <c r="F169" s="587">
        <v>1.1</v>
      </c>
      <c r="G169" s="587">
        <v>1.3</v>
      </c>
      <c r="H169" s="82">
        <v>1</v>
      </c>
      <c r="I169" s="82">
        <v>1</v>
      </c>
      <c r="J169" s="434">
        <v>25217.5</v>
      </c>
      <c r="K169" s="434">
        <v>29199.2</v>
      </c>
      <c r="L169" s="376">
        <v>34508.2</v>
      </c>
      <c r="M169" s="255">
        <f t="shared" si="4"/>
        <v>26544.7</v>
      </c>
      <c r="N169" s="255">
        <f t="shared" si="5"/>
        <v>21081.3</v>
      </c>
      <c r="O169" s="431"/>
      <c r="P169" s="637"/>
      <c r="Q169" s="637"/>
      <c r="R169" s="637"/>
      <c r="S169" s="637"/>
      <c r="T169" s="637"/>
      <c r="U169" s="637"/>
    </row>
    <row r="170" spans="1:21" ht="15.75">
      <c r="A170" s="503">
        <v>124</v>
      </c>
      <c r="B170" s="639" t="s">
        <v>2571</v>
      </c>
      <c r="C170" s="504" t="s">
        <v>1277</v>
      </c>
      <c r="D170" s="496">
        <v>2.17</v>
      </c>
      <c r="E170" s="586">
        <v>0.95</v>
      </c>
      <c r="F170" s="587">
        <v>1.1</v>
      </c>
      <c r="G170" s="587">
        <v>1.3</v>
      </c>
      <c r="H170" s="82">
        <v>1</v>
      </c>
      <c r="I170" s="82">
        <v>1</v>
      </c>
      <c r="J170" s="434">
        <v>26564.1</v>
      </c>
      <c r="K170" s="434">
        <v>30758.4</v>
      </c>
      <c r="L170" s="376">
        <v>36350.8</v>
      </c>
      <c r="M170" s="255">
        <f t="shared" si="4"/>
        <v>27962.2</v>
      </c>
      <c r="N170" s="255">
        <f t="shared" si="5"/>
        <v>22207</v>
      </c>
      <c r="O170" s="431"/>
      <c r="P170" s="637"/>
      <c r="Q170" s="637"/>
      <c r="R170" s="637"/>
      <c r="S170" s="637"/>
      <c r="T170" s="637"/>
      <c r="U170" s="637"/>
    </row>
    <row r="171" spans="1:21" s="42" customFormat="1" ht="15.75">
      <c r="A171" s="501">
        <v>33</v>
      </c>
      <c r="B171" s="638" t="s">
        <v>2632</v>
      </c>
      <c r="C171" s="502" t="s">
        <v>219</v>
      </c>
      <c r="D171" s="495">
        <v>1.1</v>
      </c>
      <c r="E171" s="584">
        <v>0.95</v>
      </c>
      <c r="F171" s="585">
        <v>1.1</v>
      </c>
      <c r="G171" s="585">
        <v>1.3</v>
      </c>
      <c r="H171" s="645">
        <v>1</v>
      </c>
      <c r="I171" s="645">
        <v>1</v>
      </c>
      <c r="J171" s="646">
        <v>13465.7</v>
      </c>
      <c r="K171" s="646">
        <v>15591.8</v>
      </c>
      <c r="L171" s="647">
        <v>18426.7</v>
      </c>
      <c r="M171" s="648">
        <f t="shared" si="4"/>
        <v>14174.4</v>
      </c>
      <c r="N171" s="648">
        <f t="shared" si="5"/>
        <v>11257</v>
      </c>
      <c r="O171" s="649"/>
      <c r="P171" s="650"/>
      <c r="Q171" s="650"/>
      <c r="R171" s="650"/>
      <c r="S171" s="650"/>
      <c r="T171" s="650"/>
      <c r="U171" s="650"/>
    </row>
    <row r="172" spans="1:21" ht="15.75">
      <c r="A172" s="503">
        <v>125</v>
      </c>
      <c r="B172" s="639" t="s">
        <v>2572</v>
      </c>
      <c r="C172" s="504" t="s">
        <v>1328</v>
      </c>
      <c r="D172" s="496">
        <v>1.1</v>
      </c>
      <c r="E172" s="586">
        <v>0.95</v>
      </c>
      <c r="F172" s="587">
        <v>1.1</v>
      </c>
      <c r="G172" s="587">
        <v>1.3</v>
      </c>
      <c r="H172" s="82">
        <v>1</v>
      </c>
      <c r="I172" s="82">
        <v>1</v>
      </c>
      <c r="J172" s="434">
        <v>13465.7</v>
      </c>
      <c r="K172" s="434">
        <v>15591.8</v>
      </c>
      <c r="L172" s="376">
        <v>18426.7</v>
      </c>
      <c r="M172" s="255">
        <f t="shared" si="4"/>
        <v>14174.4</v>
      </c>
      <c r="N172" s="255">
        <f t="shared" si="5"/>
        <v>11257</v>
      </c>
      <c r="O172" s="431"/>
      <c r="P172" s="637"/>
      <c r="Q172" s="637"/>
      <c r="R172" s="637"/>
      <c r="S172" s="637"/>
      <c r="T172" s="637"/>
      <c r="U172" s="637"/>
    </row>
    <row r="173" spans="1:21" s="42" customFormat="1" ht="15.75">
      <c r="A173" s="501">
        <v>34</v>
      </c>
      <c r="B173" s="638" t="s">
        <v>2633</v>
      </c>
      <c r="C173" s="502" t="s">
        <v>222</v>
      </c>
      <c r="D173" s="495">
        <v>0.89</v>
      </c>
      <c r="E173" s="584">
        <v>0.95</v>
      </c>
      <c r="F173" s="585">
        <v>1.1</v>
      </c>
      <c r="G173" s="585">
        <v>1.3</v>
      </c>
      <c r="H173" s="645">
        <v>1</v>
      </c>
      <c r="I173" s="645">
        <v>1</v>
      </c>
      <c r="J173" s="646">
        <v>10894.9</v>
      </c>
      <c r="K173" s="646">
        <v>12615.2</v>
      </c>
      <c r="L173" s="647">
        <v>14908.9</v>
      </c>
      <c r="M173" s="648">
        <f t="shared" si="4"/>
        <v>11468.4</v>
      </c>
      <c r="N173" s="648">
        <f t="shared" si="5"/>
        <v>9107.9</v>
      </c>
      <c r="O173" s="649"/>
      <c r="P173" s="650"/>
      <c r="Q173" s="650"/>
      <c r="R173" s="650"/>
      <c r="S173" s="650"/>
      <c r="T173" s="650"/>
      <c r="U173" s="650"/>
    </row>
    <row r="174" spans="1:21" ht="31.5">
      <c r="A174" s="503">
        <v>126</v>
      </c>
      <c r="B174" s="639" t="s">
        <v>2573</v>
      </c>
      <c r="C174" s="504" t="s">
        <v>530</v>
      </c>
      <c r="D174" s="496">
        <v>0.88</v>
      </c>
      <c r="E174" s="586">
        <v>0.95</v>
      </c>
      <c r="F174" s="587">
        <v>1.1</v>
      </c>
      <c r="G174" s="587">
        <v>1.3</v>
      </c>
      <c r="H174" s="82">
        <v>1</v>
      </c>
      <c r="I174" s="82">
        <v>1</v>
      </c>
      <c r="J174" s="434">
        <v>10772.5</v>
      </c>
      <c r="K174" s="434">
        <v>12473.5</v>
      </c>
      <c r="L174" s="376">
        <v>14741.4</v>
      </c>
      <c r="M174" s="255">
        <f t="shared" si="4"/>
        <v>11339.5</v>
      </c>
      <c r="N174" s="255">
        <f t="shared" si="5"/>
        <v>9005.6</v>
      </c>
      <c r="O174" s="431"/>
      <c r="P174" s="637"/>
      <c r="Q174" s="637"/>
      <c r="R174" s="637"/>
      <c r="S174" s="637"/>
      <c r="T174" s="637"/>
      <c r="U174" s="637"/>
    </row>
    <row r="175" spans="1:21" ht="15.75">
      <c r="A175" s="503">
        <v>127</v>
      </c>
      <c r="B175" s="639" t="s">
        <v>2574</v>
      </c>
      <c r="C175" s="504" t="s">
        <v>1286</v>
      </c>
      <c r="D175" s="496">
        <v>0.92</v>
      </c>
      <c r="E175" s="586">
        <v>0.95</v>
      </c>
      <c r="F175" s="587">
        <v>1.1</v>
      </c>
      <c r="G175" s="587">
        <v>1.3</v>
      </c>
      <c r="H175" s="82">
        <v>1</v>
      </c>
      <c r="I175" s="82">
        <v>1</v>
      </c>
      <c r="J175" s="434">
        <v>11262.2</v>
      </c>
      <c r="K175" s="434">
        <v>13040.4</v>
      </c>
      <c r="L175" s="376">
        <v>15411.4</v>
      </c>
      <c r="M175" s="255">
        <f t="shared" si="4"/>
        <v>11854.9</v>
      </c>
      <c r="N175" s="255">
        <f t="shared" si="5"/>
        <v>9415</v>
      </c>
      <c r="O175" s="431"/>
      <c r="P175" s="637"/>
      <c r="Q175" s="637"/>
      <c r="R175" s="637"/>
      <c r="S175" s="637"/>
      <c r="T175" s="637"/>
      <c r="U175" s="637"/>
    </row>
    <row r="176" spans="1:21" ht="15.75">
      <c r="A176" s="503">
        <v>128</v>
      </c>
      <c r="B176" s="639" t="s">
        <v>2575</v>
      </c>
      <c r="C176" s="504" t="s">
        <v>1287</v>
      </c>
      <c r="D176" s="496">
        <v>1.56</v>
      </c>
      <c r="E176" s="586">
        <v>0.95</v>
      </c>
      <c r="F176" s="587">
        <v>1.1</v>
      </c>
      <c r="G176" s="587">
        <v>1.3</v>
      </c>
      <c r="H176" s="82">
        <v>1</v>
      </c>
      <c r="I176" s="82">
        <v>1</v>
      </c>
      <c r="J176" s="434">
        <v>19096.8</v>
      </c>
      <c r="K176" s="434">
        <v>22112</v>
      </c>
      <c r="L176" s="376">
        <v>26132.4</v>
      </c>
      <c r="M176" s="255">
        <f t="shared" si="4"/>
        <v>20101.8</v>
      </c>
      <c r="N176" s="255">
        <f t="shared" si="5"/>
        <v>15964.5</v>
      </c>
      <c r="O176" s="431"/>
      <c r="P176" s="637"/>
      <c r="Q176" s="637"/>
      <c r="R176" s="637"/>
      <c r="S176" s="637"/>
      <c r="T176" s="637"/>
      <c r="U176" s="637"/>
    </row>
    <row r="177" spans="1:21" s="42" customFormat="1" ht="15.75">
      <c r="A177" s="501">
        <v>35</v>
      </c>
      <c r="B177" s="638" t="s">
        <v>2634</v>
      </c>
      <c r="C177" s="502" t="s">
        <v>303</v>
      </c>
      <c r="D177" s="495">
        <v>1.23</v>
      </c>
      <c r="E177" s="584">
        <v>0.95</v>
      </c>
      <c r="F177" s="585">
        <v>1.1</v>
      </c>
      <c r="G177" s="585">
        <v>1.3</v>
      </c>
      <c r="H177" s="645">
        <v>1</v>
      </c>
      <c r="I177" s="645">
        <v>1</v>
      </c>
      <c r="J177" s="646">
        <v>15057.1</v>
      </c>
      <c r="K177" s="646">
        <v>17434.5</v>
      </c>
      <c r="L177" s="647">
        <v>20604.4</v>
      </c>
      <c r="M177" s="648">
        <f t="shared" si="4"/>
        <v>15849.5</v>
      </c>
      <c r="N177" s="648">
        <f t="shared" si="5"/>
        <v>12587.4</v>
      </c>
      <c r="O177" s="649"/>
      <c r="P177" s="650"/>
      <c r="Q177" s="650"/>
      <c r="R177" s="650"/>
      <c r="S177" s="650"/>
      <c r="T177" s="650"/>
      <c r="U177" s="650"/>
    </row>
    <row r="178" spans="1:21" ht="15.75">
      <c r="A178" s="503">
        <v>129</v>
      </c>
      <c r="B178" s="639" t="s">
        <v>2576</v>
      </c>
      <c r="C178" s="504" t="s">
        <v>229</v>
      </c>
      <c r="D178" s="496">
        <v>1.08</v>
      </c>
      <c r="E178" s="586">
        <v>0.95</v>
      </c>
      <c r="F178" s="587">
        <v>1.1</v>
      </c>
      <c r="G178" s="587">
        <v>1.3</v>
      </c>
      <c r="H178" s="82">
        <v>1</v>
      </c>
      <c r="I178" s="82">
        <v>1</v>
      </c>
      <c r="J178" s="434">
        <v>13220.8</v>
      </c>
      <c r="K178" s="434">
        <v>15308.3</v>
      </c>
      <c r="L178" s="376">
        <v>18091.7</v>
      </c>
      <c r="M178" s="255">
        <f t="shared" si="4"/>
        <v>13916.6</v>
      </c>
      <c r="N178" s="255">
        <f t="shared" si="5"/>
        <v>11052.3</v>
      </c>
      <c r="O178" s="431"/>
      <c r="P178" s="637"/>
      <c r="Q178" s="637"/>
      <c r="R178" s="637"/>
      <c r="S178" s="637"/>
      <c r="T178" s="637"/>
      <c r="U178" s="637"/>
    </row>
    <row r="179" spans="1:21" ht="47.25">
      <c r="A179" s="503">
        <v>130</v>
      </c>
      <c r="B179" s="639" t="s">
        <v>2577</v>
      </c>
      <c r="C179" s="504" t="s">
        <v>2082</v>
      </c>
      <c r="D179" s="496">
        <v>1.41</v>
      </c>
      <c r="E179" s="586">
        <v>0.95</v>
      </c>
      <c r="F179" s="587">
        <v>1.1</v>
      </c>
      <c r="G179" s="587">
        <v>1.3</v>
      </c>
      <c r="H179" s="82">
        <v>1</v>
      </c>
      <c r="I179" s="82">
        <v>1</v>
      </c>
      <c r="J179" s="434">
        <v>17260.5</v>
      </c>
      <c r="K179" s="434">
        <v>19985.9</v>
      </c>
      <c r="L179" s="376">
        <v>23619.7</v>
      </c>
      <c r="M179" s="255">
        <f t="shared" si="4"/>
        <v>18169</v>
      </c>
      <c r="N179" s="255">
        <f t="shared" si="5"/>
        <v>14429.4</v>
      </c>
      <c r="O179" s="431"/>
      <c r="P179" s="637"/>
      <c r="Q179" s="637"/>
      <c r="R179" s="637"/>
      <c r="S179" s="637"/>
      <c r="T179" s="637"/>
      <c r="U179" s="637"/>
    </row>
    <row r="180" spans="1:21" ht="15.75">
      <c r="A180" s="503">
        <v>131</v>
      </c>
      <c r="B180" s="639" t="s">
        <v>2578</v>
      </c>
      <c r="C180" s="504" t="s">
        <v>1291</v>
      </c>
      <c r="D180" s="496">
        <v>2.58</v>
      </c>
      <c r="E180" s="586">
        <v>0.95</v>
      </c>
      <c r="F180" s="587">
        <v>1.1</v>
      </c>
      <c r="G180" s="587">
        <v>1.3</v>
      </c>
      <c r="H180" s="82">
        <v>1</v>
      </c>
      <c r="I180" s="82">
        <v>1</v>
      </c>
      <c r="J180" s="434">
        <v>31583.1</v>
      </c>
      <c r="K180" s="434">
        <v>36569.9</v>
      </c>
      <c r="L180" s="376">
        <v>43219</v>
      </c>
      <c r="M180" s="255">
        <f t="shared" si="4"/>
        <v>33245.4</v>
      </c>
      <c r="N180" s="255">
        <f t="shared" si="5"/>
        <v>26402.8</v>
      </c>
      <c r="O180" s="431"/>
      <c r="P180" s="637"/>
      <c r="Q180" s="637"/>
      <c r="R180" s="637"/>
      <c r="S180" s="637"/>
      <c r="T180" s="637"/>
      <c r="U180" s="637"/>
    </row>
    <row r="181" spans="1:21" ht="31.5">
      <c r="A181" s="503">
        <v>132</v>
      </c>
      <c r="B181" s="639" t="s">
        <v>2579</v>
      </c>
      <c r="C181" s="504" t="s">
        <v>1329</v>
      </c>
      <c r="D181" s="496">
        <v>12.27</v>
      </c>
      <c r="E181" s="586">
        <v>0.95</v>
      </c>
      <c r="F181" s="587">
        <v>1.1</v>
      </c>
      <c r="G181" s="587">
        <v>1.3</v>
      </c>
      <c r="H181" s="82">
        <v>1</v>
      </c>
      <c r="I181" s="82">
        <v>1</v>
      </c>
      <c r="J181" s="434">
        <v>150203.3</v>
      </c>
      <c r="K181" s="434">
        <v>173919.6</v>
      </c>
      <c r="L181" s="376">
        <v>205541.4</v>
      </c>
      <c r="M181" s="255">
        <f t="shared" si="4"/>
        <v>158108.7</v>
      </c>
      <c r="N181" s="255">
        <f t="shared" si="5"/>
        <v>125566.9</v>
      </c>
      <c r="O181" s="431"/>
      <c r="P181" s="637"/>
      <c r="Q181" s="637"/>
      <c r="R181" s="637"/>
      <c r="S181" s="637"/>
      <c r="T181" s="637"/>
      <c r="U181" s="637"/>
    </row>
    <row r="182" spans="1:21" s="42" customFormat="1" ht="15.75">
      <c r="A182" s="501">
        <v>36</v>
      </c>
      <c r="B182" s="638" t="s">
        <v>2635</v>
      </c>
      <c r="C182" s="502" t="s">
        <v>234</v>
      </c>
      <c r="D182" s="651"/>
      <c r="E182" s="584">
        <v>0.95</v>
      </c>
      <c r="F182" s="585">
        <v>1.1</v>
      </c>
      <c r="G182" s="585">
        <v>1.3</v>
      </c>
      <c r="H182" s="645">
        <v>1</v>
      </c>
      <c r="I182" s="645">
        <v>1</v>
      </c>
      <c r="J182" s="646">
        <v>0</v>
      </c>
      <c r="K182" s="646">
        <v>0</v>
      </c>
      <c r="L182" s="647">
        <v>0</v>
      </c>
      <c r="M182" s="648">
        <f t="shared" si="4"/>
        <v>0</v>
      </c>
      <c r="N182" s="648">
        <f t="shared" si="5"/>
        <v>0</v>
      </c>
      <c r="O182" s="649"/>
      <c r="P182" s="650"/>
      <c r="Q182" s="650"/>
      <c r="R182" s="650"/>
      <c r="S182" s="650"/>
      <c r="T182" s="650"/>
      <c r="U182" s="650"/>
    </row>
    <row r="183" spans="1:21" ht="15.75">
      <c r="A183" s="503">
        <v>133</v>
      </c>
      <c r="B183" s="639" t="s">
        <v>2580</v>
      </c>
      <c r="C183" s="504" t="s">
        <v>1781</v>
      </c>
      <c r="D183" s="496">
        <v>7.86</v>
      </c>
      <c r="E183" s="586">
        <v>0.95</v>
      </c>
      <c r="F183" s="587">
        <v>1.1</v>
      </c>
      <c r="G183" s="587">
        <v>1.3</v>
      </c>
      <c r="H183" s="82">
        <v>1</v>
      </c>
      <c r="I183" s="82">
        <v>1</v>
      </c>
      <c r="J183" s="434">
        <v>96218.3</v>
      </c>
      <c r="K183" s="434">
        <v>111410.6</v>
      </c>
      <c r="L183" s="376">
        <v>131667.1</v>
      </c>
      <c r="M183" s="255">
        <f t="shared" si="4"/>
        <v>101282.4</v>
      </c>
      <c r="N183" s="255">
        <f t="shared" si="5"/>
        <v>80436.5</v>
      </c>
      <c r="O183" s="431"/>
      <c r="P183" s="637"/>
      <c r="Q183" s="637"/>
      <c r="R183" s="637"/>
      <c r="S183" s="637"/>
      <c r="T183" s="637"/>
      <c r="U183" s="637"/>
    </row>
    <row r="184" spans="1:21" ht="31.5">
      <c r="A184" s="503">
        <v>134</v>
      </c>
      <c r="B184" s="639" t="s">
        <v>2581</v>
      </c>
      <c r="C184" s="504" t="s">
        <v>2063</v>
      </c>
      <c r="D184" s="496">
        <v>0.56</v>
      </c>
      <c r="E184" s="586">
        <v>0.95</v>
      </c>
      <c r="F184" s="587">
        <v>1.1</v>
      </c>
      <c r="G184" s="587">
        <v>1.3</v>
      </c>
      <c r="H184" s="82">
        <v>1</v>
      </c>
      <c r="I184" s="82">
        <v>1</v>
      </c>
      <c r="J184" s="434">
        <v>6855.2</v>
      </c>
      <c r="K184" s="434">
        <v>7937.7</v>
      </c>
      <c r="L184" s="376">
        <v>9380.9</v>
      </c>
      <c r="M184" s="255">
        <f t="shared" si="4"/>
        <v>7216.1</v>
      </c>
      <c r="N184" s="255">
        <f t="shared" si="5"/>
        <v>5730.8</v>
      </c>
      <c r="O184" s="431"/>
      <c r="P184" s="637"/>
      <c r="Q184" s="637"/>
      <c r="R184" s="637"/>
      <c r="S184" s="637"/>
      <c r="T184" s="637"/>
      <c r="U184" s="637"/>
    </row>
    <row r="185" spans="1:21" ht="47.25">
      <c r="A185" s="503">
        <v>135</v>
      </c>
      <c r="B185" s="639" t="s">
        <v>2582</v>
      </c>
      <c r="C185" s="504" t="s">
        <v>1330</v>
      </c>
      <c r="D185" s="496">
        <v>0.46</v>
      </c>
      <c r="E185" s="586">
        <v>0.95</v>
      </c>
      <c r="F185" s="587">
        <v>1.1</v>
      </c>
      <c r="G185" s="587">
        <v>1.3</v>
      </c>
      <c r="H185" s="82">
        <v>1</v>
      </c>
      <c r="I185" s="82">
        <v>1</v>
      </c>
      <c r="J185" s="434">
        <v>5631.1</v>
      </c>
      <c r="K185" s="434">
        <v>6520.2</v>
      </c>
      <c r="L185" s="376">
        <v>7705.7</v>
      </c>
      <c r="M185" s="255">
        <f t="shared" si="4"/>
        <v>5927.5</v>
      </c>
      <c r="N185" s="255">
        <f t="shared" si="5"/>
        <v>4707.5</v>
      </c>
      <c r="O185" s="431"/>
      <c r="P185" s="637"/>
      <c r="Q185" s="637"/>
      <c r="R185" s="637"/>
      <c r="S185" s="637"/>
      <c r="T185" s="637"/>
      <c r="U185" s="637"/>
    </row>
    <row r="186" spans="1:15" ht="31.5">
      <c r="A186" s="503">
        <v>136</v>
      </c>
      <c r="B186" s="639" t="s">
        <v>2583</v>
      </c>
      <c r="C186" s="504" t="s">
        <v>2584</v>
      </c>
      <c r="D186" s="496">
        <v>9.74</v>
      </c>
      <c r="E186" s="586">
        <v>1</v>
      </c>
      <c r="F186" s="587">
        <v>1</v>
      </c>
      <c r="G186" s="587">
        <v>1</v>
      </c>
      <c r="H186" s="82">
        <v>1</v>
      </c>
      <c r="I186" s="82">
        <v>1</v>
      </c>
      <c r="J186" s="434">
        <v>125507.7</v>
      </c>
      <c r="K186" s="434">
        <v>125507.7</v>
      </c>
      <c r="L186" s="376">
        <v>125507.7</v>
      </c>
      <c r="M186" s="255">
        <f t="shared" si="4"/>
        <v>125507.7</v>
      </c>
      <c r="N186" s="255">
        <f t="shared" si="5"/>
        <v>99675.8</v>
      </c>
      <c r="O186" s="431"/>
    </row>
    <row r="187" spans="1:15" ht="15.75">
      <c r="A187" s="503">
        <v>137</v>
      </c>
      <c r="B187" s="639" t="s">
        <v>2585</v>
      </c>
      <c r="C187" s="504" t="s">
        <v>1294</v>
      </c>
      <c r="D187" s="496">
        <v>7.4</v>
      </c>
      <c r="E187" s="586">
        <v>0.95</v>
      </c>
      <c r="F187" s="587">
        <v>1.1</v>
      </c>
      <c r="G187" s="587">
        <v>1.3</v>
      </c>
      <c r="H187" s="82">
        <v>1</v>
      </c>
      <c r="I187" s="82">
        <v>1</v>
      </c>
      <c r="J187" s="434">
        <v>90587.2</v>
      </c>
      <c r="K187" s="434">
        <v>104890.4</v>
      </c>
      <c r="L187" s="376">
        <v>123961.4</v>
      </c>
      <c r="M187" s="255">
        <f t="shared" si="4"/>
        <v>95354.9</v>
      </c>
      <c r="N187" s="255">
        <f t="shared" si="5"/>
        <v>75729</v>
      </c>
      <c r="O187" s="431"/>
    </row>
    <row r="188" spans="1:15" ht="31.5">
      <c r="A188" s="503">
        <v>138</v>
      </c>
      <c r="B188" s="639" t="s">
        <v>2586</v>
      </c>
      <c r="C188" s="504" t="s">
        <v>1200</v>
      </c>
      <c r="D188" s="496">
        <v>0.4</v>
      </c>
      <c r="E188" s="586">
        <v>0.95</v>
      </c>
      <c r="F188" s="587">
        <v>1.1</v>
      </c>
      <c r="G188" s="587">
        <v>1.3</v>
      </c>
      <c r="H188" s="82">
        <v>1</v>
      </c>
      <c r="I188" s="82">
        <v>1</v>
      </c>
      <c r="J188" s="434">
        <v>4896.6</v>
      </c>
      <c r="K188" s="434">
        <v>5669.8</v>
      </c>
      <c r="L188" s="376">
        <v>6700.6</v>
      </c>
      <c r="N188" s="255"/>
      <c r="O188" s="431"/>
    </row>
    <row r="189" spans="1:15" ht="15.75">
      <c r="A189" s="501">
        <v>37</v>
      </c>
      <c r="B189" s="638" t="s">
        <v>2601</v>
      </c>
      <c r="C189" s="502" t="s">
        <v>1480</v>
      </c>
      <c r="D189" s="495">
        <v>1.71</v>
      </c>
      <c r="E189" s="586">
        <v>0.95</v>
      </c>
      <c r="F189" s="587">
        <v>1.1</v>
      </c>
      <c r="G189" s="587">
        <v>1.3</v>
      </c>
      <c r="H189" s="82">
        <v>1</v>
      </c>
      <c r="I189" s="82">
        <v>1</v>
      </c>
      <c r="J189" s="434">
        <v>20933</v>
      </c>
      <c r="K189" s="434">
        <v>24238.2</v>
      </c>
      <c r="L189" s="376">
        <v>28645.1</v>
      </c>
      <c r="M189" s="255">
        <f t="shared" si="4"/>
        <v>22034.7</v>
      </c>
      <c r="N189" s="255">
        <f t="shared" si="5"/>
        <v>17499.5</v>
      </c>
      <c r="O189" s="431"/>
    </row>
    <row r="190" spans="1:15" ht="31.5">
      <c r="A190" s="503">
        <v>139</v>
      </c>
      <c r="B190" s="639" t="s">
        <v>2587</v>
      </c>
      <c r="C190" s="504" t="s">
        <v>2083</v>
      </c>
      <c r="D190" s="496">
        <v>1.61</v>
      </c>
      <c r="E190" s="586">
        <v>0.95</v>
      </c>
      <c r="F190" s="587">
        <v>1.1</v>
      </c>
      <c r="G190" s="587">
        <v>1.3</v>
      </c>
      <c r="H190" s="82">
        <v>1</v>
      </c>
      <c r="I190" s="82">
        <v>1</v>
      </c>
      <c r="J190" s="434">
        <v>19708.8</v>
      </c>
      <c r="K190" s="434">
        <v>22820.8</v>
      </c>
      <c r="L190" s="376">
        <v>26970</v>
      </c>
      <c r="M190" s="255">
        <f t="shared" si="4"/>
        <v>20746.2</v>
      </c>
      <c r="N190" s="255">
        <f t="shared" si="5"/>
        <v>16476.2</v>
      </c>
      <c r="O190" s="431"/>
    </row>
    <row r="191" spans="1:15" ht="31.5">
      <c r="A191" s="503">
        <v>140</v>
      </c>
      <c r="B191" s="639" t="s">
        <v>2588</v>
      </c>
      <c r="C191" s="504" t="s">
        <v>2084</v>
      </c>
      <c r="D191" s="496">
        <v>1.94</v>
      </c>
      <c r="E191" s="586">
        <v>0.95</v>
      </c>
      <c r="F191" s="587">
        <v>1.1</v>
      </c>
      <c r="G191" s="587">
        <v>1.3</v>
      </c>
      <c r="H191" s="82">
        <v>1</v>
      </c>
      <c r="I191" s="82">
        <v>1</v>
      </c>
      <c r="J191" s="434">
        <v>23748.5</v>
      </c>
      <c r="K191" s="434">
        <v>27498.3</v>
      </c>
      <c r="L191" s="376">
        <v>32498</v>
      </c>
      <c r="M191" s="255">
        <f t="shared" si="4"/>
        <v>24998.5</v>
      </c>
      <c r="N191" s="255">
        <f t="shared" si="5"/>
        <v>19853.3</v>
      </c>
      <c r="O191" s="431"/>
    </row>
    <row r="192" spans="1:15" ht="47.25">
      <c r="A192" s="503">
        <v>141</v>
      </c>
      <c r="B192" s="639" t="s">
        <v>2589</v>
      </c>
      <c r="C192" s="504" t="s">
        <v>2085</v>
      </c>
      <c r="D192" s="496">
        <v>1.52</v>
      </c>
      <c r="E192" s="586">
        <v>0.95</v>
      </c>
      <c r="F192" s="587">
        <v>1.1</v>
      </c>
      <c r="G192" s="587">
        <v>1.3</v>
      </c>
      <c r="H192" s="82">
        <v>1</v>
      </c>
      <c r="I192" s="82">
        <v>1</v>
      </c>
      <c r="J192" s="434">
        <v>18607.1</v>
      </c>
      <c r="K192" s="434">
        <v>21545.1</v>
      </c>
      <c r="L192" s="376">
        <v>25462.3</v>
      </c>
      <c r="M192" s="255">
        <f t="shared" si="4"/>
        <v>19586.5</v>
      </c>
      <c r="N192" s="255">
        <f t="shared" si="5"/>
        <v>15555.1</v>
      </c>
      <c r="O192" s="431"/>
    </row>
    <row r="193" spans="1:15" ht="47.25">
      <c r="A193" s="503">
        <v>142</v>
      </c>
      <c r="B193" s="639" t="s">
        <v>2590</v>
      </c>
      <c r="C193" s="504" t="s">
        <v>2086</v>
      </c>
      <c r="D193" s="496">
        <v>1.82</v>
      </c>
      <c r="E193" s="586">
        <v>0.95</v>
      </c>
      <c r="F193" s="587">
        <v>1.1</v>
      </c>
      <c r="G193" s="587">
        <v>1.3</v>
      </c>
      <c r="H193" s="82">
        <v>1</v>
      </c>
      <c r="I193" s="82">
        <v>1</v>
      </c>
      <c r="J193" s="434">
        <v>22279.5</v>
      </c>
      <c r="K193" s="434">
        <v>25797.4</v>
      </c>
      <c r="L193" s="376">
        <v>30487.8</v>
      </c>
      <c r="M193" s="255">
        <f t="shared" si="4"/>
        <v>23452.2</v>
      </c>
      <c r="N193" s="255">
        <f t="shared" si="5"/>
        <v>18625.2</v>
      </c>
      <c r="O193" s="431"/>
    </row>
    <row r="194" spans="1:15" ht="15.75">
      <c r="A194" s="503">
        <v>143</v>
      </c>
      <c r="B194" s="639" t="s">
        <v>2591</v>
      </c>
      <c r="C194" s="504" t="s">
        <v>2592</v>
      </c>
      <c r="D194" s="496">
        <v>1.39</v>
      </c>
      <c r="E194" s="586">
        <v>0.95</v>
      </c>
      <c r="F194" s="587">
        <v>1.1</v>
      </c>
      <c r="G194" s="587">
        <v>1.3</v>
      </c>
      <c r="H194" s="82">
        <v>1</v>
      </c>
      <c r="I194" s="82">
        <v>1</v>
      </c>
      <c r="J194" s="434">
        <v>17015.7</v>
      </c>
      <c r="K194" s="434">
        <v>19702.4</v>
      </c>
      <c r="L194" s="376">
        <v>23284.6</v>
      </c>
      <c r="M194" s="255">
        <f t="shared" si="4"/>
        <v>17911.3</v>
      </c>
      <c r="N194" s="255">
        <f t="shared" si="5"/>
        <v>14224.8</v>
      </c>
      <c r="O194" s="431"/>
    </row>
    <row r="195" spans="1:15" ht="28.5" customHeight="1">
      <c r="A195" s="503">
        <v>144</v>
      </c>
      <c r="B195" s="639" t="s">
        <v>2593</v>
      </c>
      <c r="C195" s="504" t="s">
        <v>2381</v>
      </c>
      <c r="D195" s="496">
        <v>1.67</v>
      </c>
      <c r="E195" s="586">
        <v>0.95</v>
      </c>
      <c r="F195" s="587">
        <v>1.1</v>
      </c>
      <c r="G195" s="587">
        <v>1.3</v>
      </c>
      <c r="H195" s="82">
        <v>1</v>
      </c>
      <c r="I195" s="82">
        <v>1</v>
      </c>
      <c r="J195" s="434">
        <v>20443.3</v>
      </c>
      <c r="K195" s="434">
        <v>23671.2</v>
      </c>
      <c r="L195" s="376">
        <v>27975.1</v>
      </c>
      <c r="M195" s="255">
        <f t="shared" si="4"/>
        <v>21519.3</v>
      </c>
      <c r="N195" s="255">
        <f t="shared" si="5"/>
        <v>17090.2</v>
      </c>
      <c r="O195" s="431"/>
    </row>
    <row r="196" spans="1:15" ht="28.5" customHeight="1">
      <c r="A196" s="503">
        <v>145</v>
      </c>
      <c r="B196" s="639" t="s">
        <v>2594</v>
      </c>
      <c r="C196" s="504" t="s">
        <v>2404</v>
      </c>
      <c r="D196" s="496">
        <v>0.85</v>
      </c>
      <c r="E196" s="586">
        <v>0.95</v>
      </c>
      <c r="F196" s="587">
        <v>1.1</v>
      </c>
      <c r="G196" s="587">
        <v>1.3</v>
      </c>
      <c r="H196" s="82">
        <v>1</v>
      </c>
      <c r="I196" s="82">
        <v>1</v>
      </c>
      <c r="J196" s="434">
        <v>10405.3</v>
      </c>
      <c r="K196" s="434">
        <v>12048.2</v>
      </c>
      <c r="L196" s="376">
        <v>14238.8</v>
      </c>
      <c r="M196" s="255">
        <f t="shared" si="4"/>
        <v>10952.9</v>
      </c>
      <c r="N196" s="255">
        <f t="shared" si="5"/>
        <v>8698.6</v>
      </c>
      <c r="O196" s="431"/>
    </row>
    <row r="197" spans="1:15" ht="28.5" customHeight="1">
      <c r="A197" s="503">
        <v>146</v>
      </c>
      <c r="B197" s="639" t="s">
        <v>2595</v>
      </c>
      <c r="C197" s="504" t="s">
        <v>2383</v>
      </c>
      <c r="D197" s="496">
        <v>1.09</v>
      </c>
      <c r="E197" s="586">
        <v>0.95</v>
      </c>
      <c r="F197" s="587">
        <v>1.1</v>
      </c>
      <c r="G197" s="587">
        <v>1.3</v>
      </c>
      <c r="H197" s="82">
        <v>1</v>
      </c>
      <c r="I197" s="82">
        <v>1</v>
      </c>
      <c r="J197" s="434">
        <v>13343.2</v>
      </c>
      <c r="K197" s="434">
        <v>15450.1</v>
      </c>
      <c r="L197" s="376">
        <v>18259.2</v>
      </c>
      <c r="M197" s="255">
        <f t="shared" si="4"/>
        <v>14045.5</v>
      </c>
      <c r="N197" s="255">
        <f t="shared" si="5"/>
        <v>11154.7</v>
      </c>
      <c r="O197" s="431"/>
    </row>
    <row r="198" spans="1:15" ht="31.5">
      <c r="A198" s="503">
        <v>147</v>
      </c>
      <c r="B198" s="639" t="s">
        <v>2596</v>
      </c>
      <c r="C198" s="504" t="s">
        <v>1481</v>
      </c>
      <c r="D198" s="496">
        <v>1.5</v>
      </c>
      <c r="E198" s="586">
        <v>0.95</v>
      </c>
      <c r="F198" s="587">
        <v>1.1</v>
      </c>
      <c r="G198" s="587">
        <v>1.3</v>
      </c>
      <c r="H198" s="82">
        <v>1</v>
      </c>
      <c r="I198" s="82">
        <v>1</v>
      </c>
      <c r="J198" s="434">
        <v>18362.3</v>
      </c>
      <c r="K198" s="434">
        <v>21261.6</v>
      </c>
      <c r="L198" s="376">
        <v>25127.3</v>
      </c>
      <c r="M198" s="255">
        <f t="shared" si="4"/>
        <v>19328.7</v>
      </c>
      <c r="N198" s="255">
        <f t="shared" si="5"/>
        <v>15350.5</v>
      </c>
      <c r="O198" s="431"/>
    </row>
    <row r="199" spans="1:15" ht="31.5">
      <c r="A199" s="503">
        <v>148</v>
      </c>
      <c r="B199" s="639" t="s">
        <v>2597</v>
      </c>
      <c r="C199" s="504" t="s">
        <v>1782</v>
      </c>
      <c r="D199" s="496">
        <v>1.8</v>
      </c>
      <c r="E199" s="586">
        <v>0.95</v>
      </c>
      <c r="F199" s="587">
        <v>1.1</v>
      </c>
      <c r="G199" s="587">
        <v>1.3</v>
      </c>
      <c r="H199" s="82">
        <v>1</v>
      </c>
      <c r="I199" s="82">
        <v>1</v>
      </c>
      <c r="J199" s="434">
        <v>22034.7</v>
      </c>
      <c r="K199" s="434">
        <v>25513.9</v>
      </c>
      <c r="L199" s="376">
        <v>30152.8</v>
      </c>
      <c r="M199" s="255">
        <f t="shared" si="4"/>
        <v>23194.5</v>
      </c>
      <c r="N199" s="255">
        <f t="shared" si="5"/>
        <v>18420.6</v>
      </c>
      <c r="O199" s="431"/>
    </row>
    <row r="200" spans="1:15" ht="31.5">
      <c r="A200" s="503">
        <v>149</v>
      </c>
      <c r="B200" s="639" t="s">
        <v>2598</v>
      </c>
      <c r="C200" s="504" t="s">
        <v>1483</v>
      </c>
      <c r="D200" s="496">
        <v>2.75</v>
      </c>
      <c r="E200" s="586">
        <v>0.95</v>
      </c>
      <c r="F200" s="587">
        <v>1.1</v>
      </c>
      <c r="G200" s="587">
        <v>1.3</v>
      </c>
      <c r="H200" s="82">
        <v>1</v>
      </c>
      <c r="I200" s="82">
        <v>1</v>
      </c>
      <c r="J200" s="434">
        <v>33664.2</v>
      </c>
      <c r="K200" s="434">
        <v>38979.5</v>
      </c>
      <c r="L200" s="376">
        <v>46066.7</v>
      </c>
      <c r="M200" s="255">
        <f t="shared" si="4"/>
        <v>35435.9</v>
      </c>
      <c r="N200" s="255">
        <f t="shared" si="5"/>
        <v>28142.5</v>
      </c>
      <c r="O200" s="431"/>
    </row>
    <row r="201" spans="1:15" ht="32.25" thickBot="1">
      <c r="A201" s="505">
        <v>150</v>
      </c>
      <c r="B201" s="640" t="s">
        <v>2599</v>
      </c>
      <c r="C201" s="506" t="s">
        <v>1784</v>
      </c>
      <c r="D201" s="496">
        <v>2.35</v>
      </c>
      <c r="E201" s="586">
        <v>0.95</v>
      </c>
      <c r="F201" s="587">
        <v>1.1</v>
      </c>
      <c r="G201" s="587">
        <v>1.3</v>
      </c>
      <c r="H201" s="82">
        <v>1</v>
      </c>
      <c r="I201" s="82">
        <v>1</v>
      </c>
      <c r="J201" s="434">
        <v>28767.5</v>
      </c>
      <c r="K201" s="434">
        <v>33309.8</v>
      </c>
      <c r="L201" s="376">
        <v>39366.1</v>
      </c>
      <c r="M201" s="255">
        <f t="shared" si="4"/>
        <v>30281.6</v>
      </c>
      <c r="N201" s="255">
        <f t="shared" si="5"/>
        <v>24049.1</v>
      </c>
      <c r="O201" s="431"/>
    </row>
  </sheetData>
  <sheetProtection/>
  <mergeCells count="12">
    <mergeCell ref="A13:A14"/>
    <mergeCell ref="B13:B14"/>
    <mergeCell ref="C13:C14"/>
    <mergeCell ref="D13:D14"/>
    <mergeCell ref="J1:L1"/>
    <mergeCell ref="C3:K3"/>
    <mergeCell ref="A4:K5"/>
    <mergeCell ref="C10:K10"/>
    <mergeCell ref="E13:G13"/>
    <mergeCell ref="H13:H14"/>
    <mergeCell ref="I13:I14"/>
    <mergeCell ref="J13:L1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8" r:id="rId1"/>
  <rowBreaks count="4" manualBreakCount="4">
    <brk id="48" max="10" man="1"/>
    <brk id="102" max="10" man="1"/>
    <brk id="135" max="10" man="1"/>
    <brk id="17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91"/>
  <sheetViews>
    <sheetView view="pageBreakPreview" zoomScale="75" zoomScaleSheetLayoutView="75" workbookViewId="0" topLeftCell="A28">
      <selection activeCell="E34" sqref="E34"/>
    </sheetView>
  </sheetViews>
  <sheetFormatPr defaultColWidth="9.140625" defaultRowHeight="12.75"/>
  <cols>
    <col min="1" max="1" width="9.140625" style="169" customWidth="1"/>
    <col min="2" max="2" width="66.140625" style="169" customWidth="1"/>
    <col min="3" max="4" width="22.140625" style="169" customWidth="1"/>
    <col min="5" max="16384" width="9.140625" style="169" customWidth="1"/>
  </cols>
  <sheetData>
    <row r="1" spans="3:4" ht="15">
      <c r="C1" s="188" t="s">
        <v>1496</v>
      </c>
      <c r="D1" s="189"/>
    </row>
    <row r="2" spans="1:4" ht="12.75" customHeight="1">
      <c r="A2" s="911" t="s">
        <v>34</v>
      </c>
      <c r="B2" s="911"/>
      <c r="C2" s="911"/>
      <c r="D2" s="190"/>
    </row>
    <row r="3" spans="1:4" ht="21" customHeight="1">
      <c r="A3" s="911"/>
      <c r="B3" s="911"/>
      <c r="C3" s="911"/>
      <c r="D3" s="190"/>
    </row>
    <row r="4" spans="3:4" ht="12.75">
      <c r="C4" s="191"/>
      <c r="D4" s="191"/>
    </row>
    <row r="5" spans="1:4" ht="13.5" thickBot="1">
      <c r="A5" s="4" t="str">
        <f>'СПИСОК МО ПРИЛ1'!A5</f>
        <v>Тарифы с 01.01.2019г. к Тарифному соглашению от 29.12.2018г.</v>
      </c>
      <c r="B5" s="4"/>
      <c r="C5" s="192"/>
      <c r="D5" s="171"/>
    </row>
    <row r="6" spans="1:4" ht="12.75" customHeight="1">
      <c r="A6" s="918" t="s">
        <v>340</v>
      </c>
      <c r="B6" s="918" t="s">
        <v>35</v>
      </c>
      <c r="C6" s="918" t="s">
        <v>36</v>
      </c>
      <c r="D6" s="193"/>
    </row>
    <row r="7" spans="1:4" ht="45" customHeight="1">
      <c r="A7" s="919"/>
      <c r="B7" s="919"/>
      <c r="C7" s="923"/>
      <c r="D7" s="193"/>
    </row>
    <row r="8" spans="1:4" ht="20.25" hidden="1">
      <c r="A8" s="919"/>
      <c r="B8" s="919"/>
      <c r="C8" s="923"/>
      <c r="D8" s="193"/>
    </row>
    <row r="9" spans="1:4" ht="53.25" customHeight="1" thickBot="1">
      <c r="A9" s="919"/>
      <c r="B9" s="919"/>
      <c r="C9" s="923"/>
      <c r="D9" s="193"/>
    </row>
    <row r="10" spans="1:4" ht="21" thickBot="1">
      <c r="A10" s="194">
        <v>1</v>
      </c>
      <c r="B10" s="194">
        <v>2</v>
      </c>
      <c r="C10" s="195">
        <v>3</v>
      </c>
      <c r="D10" s="193"/>
    </row>
    <row r="11" spans="1:4" ht="20.25">
      <c r="A11" s="196">
        <v>1</v>
      </c>
      <c r="B11" s="197" t="s">
        <v>40</v>
      </c>
      <c r="C11" s="197">
        <v>5.6</v>
      </c>
      <c r="D11" s="198"/>
    </row>
    <row r="12" spans="1:4" ht="20.25">
      <c r="A12" s="199">
        <v>2</v>
      </c>
      <c r="B12" s="200" t="s">
        <v>41</v>
      </c>
      <c r="C12" s="200">
        <v>6.6</v>
      </c>
      <c r="D12" s="198"/>
    </row>
    <row r="13" spans="1:4" ht="20.25">
      <c r="A13" s="199">
        <f>A12+1</f>
        <v>3</v>
      </c>
      <c r="B13" s="200" t="s">
        <v>42</v>
      </c>
      <c r="C13" s="200">
        <v>10.1</v>
      </c>
      <c r="D13" s="198"/>
    </row>
    <row r="14" spans="1:4" ht="20.25">
      <c r="A14" s="199">
        <f aca="true" t="shared" si="0" ref="A14:A47">A13+1</f>
        <v>4</v>
      </c>
      <c r="B14" s="200" t="s">
        <v>43</v>
      </c>
      <c r="C14" s="200">
        <v>10.8</v>
      </c>
      <c r="D14" s="198"/>
    </row>
    <row r="15" spans="1:4" ht="20.25">
      <c r="A15" s="199">
        <f t="shared" si="0"/>
        <v>5</v>
      </c>
      <c r="B15" s="200" t="s">
        <v>44</v>
      </c>
      <c r="C15" s="200">
        <v>13</v>
      </c>
      <c r="D15" s="198"/>
    </row>
    <row r="16" spans="1:4" ht="20.25">
      <c r="A16" s="199">
        <f t="shared" si="0"/>
        <v>6</v>
      </c>
      <c r="B16" s="200" t="s">
        <v>3124</v>
      </c>
      <c r="C16" s="200">
        <v>18</v>
      </c>
      <c r="D16" s="198"/>
    </row>
    <row r="17" spans="1:4" ht="20.25">
      <c r="A17" s="199">
        <f t="shared" si="0"/>
        <v>7</v>
      </c>
      <c r="B17" s="200" t="s">
        <v>45</v>
      </c>
      <c r="C17" s="41">
        <v>12.3</v>
      </c>
      <c r="D17" s="198"/>
    </row>
    <row r="18" spans="1:4" ht="20.25">
      <c r="A18" s="199">
        <f t="shared" si="0"/>
        <v>8</v>
      </c>
      <c r="B18" s="200" t="s">
        <v>46</v>
      </c>
      <c r="C18" s="41">
        <v>10.8</v>
      </c>
      <c r="D18" s="198"/>
    </row>
    <row r="19" spans="1:4" ht="20.25">
      <c r="A19" s="199">
        <f t="shared" si="0"/>
        <v>9</v>
      </c>
      <c r="B19" s="200" t="s">
        <v>47</v>
      </c>
      <c r="C19" s="41">
        <v>10.8</v>
      </c>
      <c r="D19" s="198"/>
    </row>
    <row r="20" spans="1:4" ht="20.25">
      <c r="A20" s="199">
        <f t="shared" si="0"/>
        <v>10</v>
      </c>
      <c r="B20" s="200" t="s">
        <v>48</v>
      </c>
      <c r="C20" s="41">
        <v>8.9</v>
      </c>
      <c r="D20" s="198"/>
    </row>
    <row r="21" spans="1:4" ht="20.25">
      <c r="A21" s="199">
        <f t="shared" si="0"/>
        <v>11</v>
      </c>
      <c r="B21" s="200" t="s">
        <v>49</v>
      </c>
      <c r="C21" s="41">
        <v>8.9</v>
      </c>
      <c r="D21" s="198"/>
    </row>
    <row r="22" spans="1:4" ht="20.25">
      <c r="A22" s="199">
        <f t="shared" si="0"/>
        <v>12</v>
      </c>
      <c r="B22" s="200" t="s">
        <v>50</v>
      </c>
      <c r="C22" s="41">
        <v>11.6</v>
      </c>
      <c r="D22" s="198"/>
    </row>
    <row r="23" spans="1:4" ht="20.25">
      <c r="A23" s="199">
        <f t="shared" si="0"/>
        <v>13</v>
      </c>
      <c r="B23" s="200" t="s">
        <v>51</v>
      </c>
      <c r="C23" s="200">
        <v>7.1</v>
      </c>
      <c r="D23" s="198"/>
    </row>
    <row r="24" spans="1:4" ht="20.25">
      <c r="A24" s="199">
        <f t="shared" si="0"/>
        <v>14</v>
      </c>
      <c r="B24" s="200" t="s">
        <v>52</v>
      </c>
      <c r="C24" s="200">
        <v>10.8</v>
      </c>
      <c r="D24" s="198"/>
    </row>
    <row r="25" spans="1:4" ht="20.25">
      <c r="A25" s="199">
        <f t="shared" si="0"/>
        <v>15</v>
      </c>
      <c r="B25" s="200" t="s">
        <v>53</v>
      </c>
      <c r="C25" s="200">
        <v>9.9</v>
      </c>
      <c r="D25" s="198"/>
    </row>
    <row r="26" spans="1:4" ht="20.25">
      <c r="A26" s="199">
        <f t="shared" si="0"/>
        <v>16</v>
      </c>
      <c r="B26" s="200" t="s">
        <v>54</v>
      </c>
      <c r="C26" s="200">
        <v>12.1</v>
      </c>
      <c r="D26" s="198"/>
    </row>
    <row r="27" spans="1:4" ht="20.25">
      <c r="A27" s="199">
        <f t="shared" si="0"/>
        <v>17</v>
      </c>
      <c r="B27" s="200" t="s">
        <v>55</v>
      </c>
      <c r="C27" s="200">
        <v>10.7</v>
      </c>
      <c r="D27" s="198"/>
    </row>
    <row r="28" spans="1:4" ht="20.25">
      <c r="A28" s="199">
        <f t="shared" si="0"/>
        <v>18</v>
      </c>
      <c r="B28" s="200" t="s">
        <v>56</v>
      </c>
      <c r="C28" s="200">
        <v>12.1</v>
      </c>
      <c r="D28" s="198"/>
    </row>
    <row r="29" spans="1:4" ht="20.25">
      <c r="A29" s="199">
        <f t="shared" si="0"/>
        <v>19</v>
      </c>
      <c r="B29" s="200" t="s">
        <v>57</v>
      </c>
      <c r="C29" s="200">
        <v>11.5</v>
      </c>
      <c r="D29" s="198"/>
    </row>
    <row r="30" spans="1:4" ht="20.25">
      <c r="A30" s="199">
        <f t="shared" si="0"/>
        <v>20</v>
      </c>
      <c r="B30" s="200" t="s">
        <v>58</v>
      </c>
      <c r="C30" s="41">
        <v>10.8</v>
      </c>
      <c r="D30" s="198"/>
    </row>
    <row r="31" spans="1:4" ht="20.25">
      <c r="A31" s="199">
        <f t="shared" si="0"/>
        <v>21</v>
      </c>
      <c r="B31" s="200" t="s">
        <v>59</v>
      </c>
      <c r="C31" s="41">
        <v>7.6</v>
      </c>
      <c r="D31" s="198"/>
    </row>
    <row r="32" spans="1:4" ht="20.25">
      <c r="A32" s="199">
        <f t="shared" si="0"/>
        <v>22</v>
      </c>
      <c r="B32" s="200" t="s">
        <v>60</v>
      </c>
      <c r="C32" s="41">
        <v>6.8</v>
      </c>
      <c r="D32" s="198"/>
    </row>
    <row r="33" spans="1:4" ht="20.25">
      <c r="A33" s="199">
        <f t="shared" si="0"/>
        <v>23</v>
      </c>
      <c r="B33" s="200" t="s">
        <v>61</v>
      </c>
      <c r="C33" s="200">
        <v>8.6</v>
      </c>
      <c r="D33" s="198"/>
    </row>
    <row r="34" spans="1:4" ht="20.25">
      <c r="A34" s="199">
        <f t="shared" si="0"/>
        <v>24</v>
      </c>
      <c r="B34" s="200" t="s">
        <v>62</v>
      </c>
      <c r="C34" s="200">
        <v>11.3</v>
      </c>
      <c r="D34" s="198"/>
    </row>
    <row r="35" spans="1:4" ht="20.25">
      <c r="A35" s="199">
        <f t="shared" si="0"/>
        <v>25</v>
      </c>
      <c r="B35" s="200" t="s">
        <v>63</v>
      </c>
      <c r="C35" s="200">
        <v>13.1</v>
      </c>
      <c r="D35" s="198"/>
    </row>
    <row r="36" spans="1:4" ht="20.25">
      <c r="A36" s="199">
        <f t="shared" si="0"/>
        <v>26</v>
      </c>
      <c r="B36" s="200" t="s">
        <v>3125</v>
      </c>
      <c r="C36" s="41">
        <v>9.7</v>
      </c>
      <c r="D36" s="198"/>
    </row>
    <row r="37" spans="1:4" ht="20.25">
      <c r="A37" s="199">
        <f t="shared" si="0"/>
        <v>27</v>
      </c>
      <c r="B37" s="200" t="s">
        <v>3126</v>
      </c>
      <c r="C37" s="41">
        <v>10.3</v>
      </c>
      <c r="D37" s="198"/>
    </row>
    <row r="38" spans="1:4" ht="20.25">
      <c r="A38" s="199">
        <f t="shared" si="0"/>
        <v>28</v>
      </c>
      <c r="B38" s="200" t="s">
        <v>64</v>
      </c>
      <c r="C38" s="41">
        <v>10.1</v>
      </c>
      <c r="D38" s="198"/>
    </row>
    <row r="39" spans="1:4" ht="20.25">
      <c r="A39" s="199">
        <f t="shared" si="0"/>
        <v>29</v>
      </c>
      <c r="B39" s="200" t="s">
        <v>65</v>
      </c>
      <c r="C39" s="41">
        <v>13.3</v>
      </c>
      <c r="D39" s="198"/>
    </row>
    <row r="40" spans="1:4" ht="20.25">
      <c r="A40" s="199">
        <f t="shared" si="0"/>
        <v>30</v>
      </c>
      <c r="B40" s="200" t="s">
        <v>66</v>
      </c>
      <c r="C40" s="200">
        <v>11.1</v>
      </c>
      <c r="D40" s="198"/>
    </row>
    <row r="41" spans="1:4" ht="20.25">
      <c r="A41" s="199">
        <f t="shared" si="0"/>
        <v>31</v>
      </c>
      <c r="B41" s="200" t="s">
        <v>67</v>
      </c>
      <c r="C41" s="200">
        <v>8.9</v>
      </c>
      <c r="D41" s="198"/>
    </row>
    <row r="42" spans="1:4" ht="20.25">
      <c r="A42" s="199">
        <f t="shared" si="0"/>
        <v>32</v>
      </c>
      <c r="B42" s="200" t="s">
        <v>68</v>
      </c>
      <c r="C42" s="41">
        <v>8.9</v>
      </c>
      <c r="D42" s="198"/>
    </row>
    <row r="43" spans="1:4" ht="20.25">
      <c r="A43" s="199">
        <f t="shared" si="0"/>
        <v>33</v>
      </c>
      <c r="B43" s="200" t="s">
        <v>69</v>
      </c>
      <c r="C43" s="41">
        <v>8.9</v>
      </c>
      <c r="D43" s="198"/>
    </row>
    <row r="44" spans="1:4" ht="20.25">
      <c r="A44" s="199">
        <f t="shared" si="0"/>
        <v>34</v>
      </c>
      <c r="B44" s="200" t="s">
        <v>70</v>
      </c>
      <c r="C44" s="200">
        <v>13.5</v>
      </c>
      <c r="D44" s="198"/>
    </row>
    <row r="45" spans="1:4" ht="20.25">
      <c r="A45" s="199">
        <f t="shared" si="0"/>
        <v>35</v>
      </c>
      <c r="B45" s="200" t="s">
        <v>71</v>
      </c>
      <c r="C45" s="41">
        <v>7.7</v>
      </c>
      <c r="D45" s="198"/>
    </row>
    <row r="46" spans="1:4" ht="20.25">
      <c r="A46" s="199">
        <f t="shared" si="0"/>
        <v>36</v>
      </c>
      <c r="B46" s="200" t="s">
        <v>72</v>
      </c>
      <c r="C46" s="200">
        <v>11.6</v>
      </c>
      <c r="D46" s="198"/>
    </row>
    <row r="47" spans="1:3" ht="18.75">
      <c r="A47" s="199">
        <f t="shared" si="0"/>
        <v>37</v>
      </c>
      <c r="B47" s="200" t="s">
        <v>450</v>
      </c>
      <c r="C47" s="200">
        <v>16.5</v>
      </c>
    </row>
    <row r="49" spans="1:3" ht="42" customHeight="1">
      <c r="A49" s="920" t="s">
        <v>37</v>
      </c>
      <c r="B49" s="920"/>
      <c r="C49" s="920"/>
    </row>
    <row r="50" spans="1:2" ht="19.5" customHeight="1">
      <c r="A50" s="921" t="s">
        <v>38</v>
      </c>
      <c r="B50" s="921"/>
    </row>
    <row r="51" spans="1:3" ht="45" customHeight="1">
      <c r="A51" s="922" t="s">
        <v>39</v>
      </c>
      <c r="B51" s="922"/>
      <c r="C51" s="922"/>
    </row>
    <row r="53" spans="1:3" ht="12.75" hidden="1">
      <c r="A53" s="914" t="s">
        <v>294</v>
      </c>
      <c r="B53" s="916" t="s">
        <v>237</v>
      </c>
      <c r="C53" s="912" t="s">
        <v>33</v>
      </c>
    </row>
    <row r="54" spans="1:3" ht="13.5" hidden="1" thickBot="1">
      <c r="A54" s="915"/>
      <c r="B54" s="917"/>
      <c r="C54" s="913"/>
    </row>
    <row r="55" spans="1:3" ht="15" hidden="1">
      <c r="A55" s="201">
        <v>1</v>
      </c>
      <c r="B55" s="202" t="s">
        <v>238</v>
      </c>
      <c r="C55" s="203">
        <v>6.5</v>
      </c>
    </row>
    <row r="56" spans="1:3" ht="15" hidden="1">
      <c r="A56" s="204">
        <v>2</v>
      </c>
      <c r="B56" s="205" t="s">
        <v>239</v>
      </c>
      <c r="C56" s="206">
        <v>6.1</v>
      </c>
    </row>
    <row r="57" spans="1:3" ht="30" hidden="1">
      <c r="A57" s="207">
        <v>1</v>
      </c>
      <c r="B57" s="208" t="s">
        <v>240</v>
      </c>
      <c r="C57" s="209">
        <v>6.1</v>
      </c>
    </row>
    <row r="58" spans="1:3" ht="15" hidden="1">
      <c r="A58" s="207">
        <v>2</v>
      </c>
      <c r="B58" s="208" t="s">
        <v>241</v>
      </c>
      <c r="C58" s="209">
        <v>6.1</v>
      </c>
    </row>
    <row r="59" spans="1:3" ht="45" hidden="1">
      <c r="A59" s="207">
        <v>3</v>
      </c>
      <c r="B59" s="208" t="s">
        <v>242</v>
      </c>
      <c r="C59" s="209">
        <v>6.1</v>
      </c>
    </row>
    <row r="60" spans="1:3" ht="15" hidden="1">
      <c r="A60" s="207">
        <v>4</v>
      </c>
      <c r="B60" s="208" t="s">
        <v>243</v>
      </c>
      <c r="C60" s="209">
        <v>6.1</v>
      </c>
    </row>
    <row r="61" spans="1:3" ht="15" hidden="1">
      <c r="A61" s="207">
        <v>5</v>
      </c>
      <c r="B61" s="208" t="s">
        <v>244</v>
      </c>
      <c r="C61" s="209">
        <v>6.1</v>
      </c>
    </row>
    <row r="62" spans="1:3" ht="15" hidden="1">
      <c r="A62" s="207">
        <v>6</v>
      </c>
      <c r="B62" s="208" t="s">
        <v>245</v>
      </c>
      <c r="C62" s="209">
        <v>6.1</v>
      </c>
    </row>
    <row r="63" spans="1:3" ht="30" hidden="1">
      <c r="A63" s="207">
        <v>7</v>
      </c>
      <c r="B63" s="208" t="s">
        <v>246</v>
      </c>
      <c r="C63" s="209">
        <v>6.1</v>
      </c>
    </row>
    <row r="64" spans="1:3" ht="30" hidden="1">
      <c r="A64" s="207">
        <v>8</v>
      </c>
      <c r="B64" s="208" t="s">
        <v>247</v>
      </c>
      <c r="C64" s="209">
        <v>6.1</v>
      </c>
    </row>
    <row r="65" spans="1:3" ht="15" hidden="1">
      <c r="A65" s="207">
        <v>9</v>
      </c>
      <c r="B65" s="208" t="s">
        <v>248</v>
      </c>
      <c r="C65" s="209">
        <v>6.1</v>
      </c>
    </row>
    <row r="66" spans="1:3" ht="15" hidden="1">
      <c r="A66" s="207">
        <v>10</v>
      </c>
      <c r="B66" s="208" t="s">
        <v>249</v>
      </c>
      <c r="C66" s="209">
        <v>6.1</v>
      </c>
    </row>
    <row r="67" spans="1:3" ht="15" hidden="1">
      <c r="A67" s="207">
        <v>11</v>
      </c>
      <c r="B67" s="208" t="s">
        <v>250</v>
      </c>
      <c r="C67" s="209">
        <v>6.1</v>
      </c>
    </row>
    <row r="68" spans="1:3" ht="15" hidden="1">
      <c r="A68" s="207">
        <v>12</v>
      </c>
      <c r="B68" s="208" t="s">
        <v>251</v>
      </c>
      <c r="C68" s="209">
        <v>6.1</v>
      </c>
    </row>
    <row r="69" spans="1:3" ht="15" hidden="1">
      <c r="A69" s="207">
        <v>13</v>
      </c>
      <c r="B69" s="208" t="s">
        <v>252</v>
      </c>
      <c r="C69" s="209">
        <v>6.1</v>
      </c>
    </row>
    <row r="70" spans="1:3" ht="15" hidden="1">
      <c r="A70" s="207">
        <v>14</v>
      </c>
      <c r="B70" s="208" t="s">
        <v>253</v>
      </c>
      <c r="C70" s="209">
        <v>6.1</v>
      </c>
    </row>
    <row r="71" spans="1:3" ht="15" hidden="1">
      <c r="A71" s="207">
        <v>15</v>
      </c>
      <c r="B71" s="208" t="s">
        <v>254</v>
      </c>
      <c r="C71" s="209">
        <v>6.1</v>
      </c>
    </row>
    <row r="72" spans="1:3" ht="15" hidden="1">
      <c r="A72" s="207">
        <v>16</v>
      </c>
      <c r="B72" s="208" t="s">
        <v>255</v>
      </c>
      <c r="C72" s="209">
        <v>6.1</v>
      </c>
    </row>
    <row r="73" spans="1:3" ht="15" hidden="1">
      <c r="A73" s="207">
        <v>17</v>
      </c>
      <c r="B73" s="208" t="s">
        <v>376</v>
      </c>
      <c r="C73" s="209">
        <v>6.1</v>
      </c>
    </row>
    <row r="74" spans="1:3" ht="15" hidden="1">
      <c r="A74" s="204">
        <v>3</v>
      </c>
      <c r="B74" s="205" t="s">
        <v>377</v>
      </c>
      <c r="C74" s="209">
        <v>9.3</v>
      </c>
    </row>
    <row r="75" spans="1:3" ht="15" hidden="1">
      <c r="A75" s="204">
        <v>4</v>
      </c>
      <c r="B75" s="205" t="s">
        <v>295</v>
      </c>
      <c r="C75" s="209">
        <v>11.8</v>
      </c>
    </row>
    <row r="76" spans="1:3" ht="15" hidden="1">
      <c r="A76" s="207">
        <v>18</v>
      </c>
      <c r="B76" s="208" t="s">
        <v>378</v>
      </c>
      <c r="C76" s="209">
        <v>11.8</v>
      </c>
    </row>
    <row r="77" spans="1:3" ht="30" hidden="1">
      <c r="A77" s="207">
        <v>19</v>
      </c>
      <c r="B77" s="208" t="s">
        <v>379</v>
      </c>
      <c r="C77" s="209">
        <v>11.8</v>
      </c>
    </row>
    <row r="78" spans="1:3" ht="15" hidden="1">
      <c r="A78" s="207">
        <v>20</v>
      </c>
      <c r="B78" s="208" t="s">
        <v>380</v>
      </c>
      <c r="C78" s="209">
        <v>11.8</v>
      </c>
    </row>
    <row r="79" spans="1:3" ht="30" hidden="1">
      <c r="A79" s="207">
        <v>21</v>
      </c>
      <c r="B79" s="208" t="s">
        <v>381</v>
      </c>
      <c r="C79" s="209">
        <v>11.8</v>
      </c>
    </row>
    <row r="80" spans="1:3" ht="15" hidden="1">
      <c r="A80" s="207">
        <v>22</v>
      </c>
      <c r="B80" s="208" t="s">
        <v>382</v>
      </c>
      <c r="C80" s="209">
        <v>11.8</v>
      </c>
    </row>
    <row r="81" spans="1:3" ht="15" hidden="1">
      <c r="A81" s="207">
        <v>23</v>
      </c>
      <c r="B81" s="208" t="s">
        <v>383</v>
      </c>
      <c r="C81" s="209">
        <v>11.8</v>
      </c>
    </row>
    <row r="82" spans="1:3" ht="15" hidden="1">
      <c r="A82" s="207">
        <v>24</v>
      </c>
      <c r="B82" s="208" t="s">
        <v>384</v>
      </c>
      <c r="C82" s="209">
        <v>11.8</v>
      </c>
    </row>
    <row r="83" spans="1:3" ht="15" hidden="1">
      <c r="A83" s="204">
        <v>5</v>
      </c>
      <c r="B83" s="205" t="s">
        <v>296</v>
      </c>
      <c r="C83" s="209">
        <v>15</v>
      </c>
    </row>
    <row r="84" spans="1:3" ht="15" hidden="1">
      <c r="A84" s="207">
        <v>25</v>
      </c>
      <c r="B84" s="208" t="s">
        <v>385</v>
      </c>
      <c r="C84" s="209">
        <v>15</v>
      </c>
    </row>
    <row r="85" spans="1:3" ht="15" hidden="1">
      <c r="A85" s="207">
        <v>26</v>
      </c>
      <c r="B85" s="208" t="s">
        <v>386</v>
      </c>
      <c r="C85" s="209">
        <v>15</v>
      </c>
    </row>
    <row r="86" spans="1:3" ht="30" hidden="1">
      <c r="A86" s="207">
        <v>27</v>
      </c>
      <c r="B86" s="208" t="s">
        <v>387</v>
      </c>
      <c r="C86" s="209">
        <v>15</v>
      </c>
    </row>
    <row r="87" spans="1:3" ht="15" hidden="1">
      <c r="A87" s="204">
        <v>6</v>
      </c>
      <c r="B87" s="205" t="s">
        <v>297</v>
      </c>
      <c r="C87" s="209">
        <v>11.3</v>
      </c>
    </row>
    <row r="88" spans="1:3" ht="15" hidden="1">
      <c r="A88" s="207">
        <v>28</v>
      </c>
      <c r="B88" s="208" t="s">
        <v>388</v>
      </c>
      <c r="C88" s="209">
        <v>11.3</v>
      </c>
    </row>
    <row r="89" spans="1:3" ht="15" hidden="1">
      <c r="A89" s="207">
        <v>29</v>
      </c>
      <c r="B89" s="208" t="s">
        <v>389</v>
      </c>
      <c r="C89" s="209">
        <v>11.3</v>
      </c>
    </row>
    <row r="90" spans="1:3" ht="15" hidden="1">
      <c r="A90" s="207">
        <v>30</v>
      </c>
      <c r="B90" s="208" t="s">
        <v>390</v>
      </c>
      <c r="C90" s="209">
        <v>11.3</v>
      </c>
    </row>
    <row r="91" spans="1:3" ht="15" hidden="1">
      <c r="A91" s="204">
        <v>7</v>
      </c>
      <c r="B91" s="205" t="s">
        <v>391</v>
      </c>
      <c r="C91" s="209">
        <v>12.7</v>
      </c>
    </row>
    <row r="92" spans="1:3" ht="15" hidden="1">
      <c r="A92" s="204">
        <v>8</v>
      </c>
      <c r="B92" s="205" t="s">
        <v>392</v>
      </c>
      <c r="C92" s="209">
        <v>15</v>
      </c>
    </row>
    <row r="93" spans="1:3" ht="15" hidden="1">
      <c r="A93" s="207">
        <v>31</v>
      </c>
      <c r="B93" s="208" t="s">
        <v>393</v>
      </c>
      <c r="C93" s="209">
        <v>15</v>
      </c>
    </row>
    <row r="94" spans="1:3" ht="15" hidden="1">
      <c r="A94" s="204">
        <v>9</v>
      </c>
      <c r="B94" s="205" t="s">
        <v>394</v>
      </c>
      <c r="C94" s="209">
        <v>9.2</v>
      </c>
    </row>
    <row r="95" spans="1:3" ht="15" hidden="1">
      <c r="A95" s="204">
        <v>10</v>
      </c>
      <c r="B95" s="205" t="s">
        <v>395</v>
      </c>
      <c r="C95" s="209">
        <v>8.4</v>
      </c>
    </row>
    <row r="96" spans="1:3" ht="15" hidden="1">
      <c r="A96" s="207">
        <v>32</v>
      </c>
      <c r="B96" s="208" t="s">
        <v>396</v>
      </c>
      <c r="C96" s="209">
        <v>8.4</v>
      </c>
    </row>
    <row r="97" spans="1:3" ht="15" hidden="1">
      <c r="A97" s="204">
        <v>11</v>
      </c>
      <c r="B97" s="205" t="s">
        <v>397</v>
      </c>
      <c r="C97" s="209">
        <v>11.5</v>
      </c>
    </row>
    <row r="98" spans="1:3" ht="15" hidden="1">
      <c r="A98" s="207">
        <v>33</v>
      </c>
      <c r="B98" s="208" t="s">
        <v>398</v>
      </c>
      <c r="C98" s="209">
        <v>11.5</v>
      </c>
    </row>
    <row r="99" spans="1:3" ht="15" hidden="1">
      <c r="A99" s="204">
        <v>12</v>
      </c>
      <c r="B99" s="205" t="s">
        <v>399</v>
      </c>
      <c r="C99" s="209">
        <v>7.5</v>
      </c>
    </row>
    <row r="100" spans="1:3" ht="15" hidden="1">
      <c r="A100" s="207">
        <v>34</v>
      </c>
      <c r="B100" s="208" t="s">
        <v>400</v>
      </c>
      <c r="C100" s="209">
        <v>7.5</v>
      </c>
    </row>
    <row r="101" spans="1:3" ht="15" hidden="1">
      <c r="A101" s="207">
        <v>35</v>
      </c>
      <c r="B101" s="208" t="s">
        <v>401</v>
      </c>
      <c r="C101" s="209">
        <v>7.5</v>
      </c>
    </row>
    <row r="102" spans="1:3" ht="15" hidden="1">
      <c r="A102" s="207">
        <v>36</v>
      </c>
      <c r="B102" s="208" t="s">
        <v>402</v>
      </c>
      <c r="C102" s="209">
        <v>7.5</v>
      </c>
    </row>
    <row r="103" spans="1:3" ht="15.75" hidden="1" thickBot="1">
      <c r="A103" s="210">
        <v>37</v>
      </c>
      <c r="B103" s="211" t="s">
        <v>403</v>
      </c>
      <c r="C103" s="212">
        <v>7.5</v>
      </c>
    </row>
    <row r="104" spans="1:3" ht="15" hidden="1">
      <c r="A104" s="201">
        <v>13</v>
      </c>
      <c r="B104" s="202" t="s">
        <v>298</v>
      </c>
      <c r="C104" s="213">
        <v>12.7</v>
      </c>
    </row>
    <row r="105" spans="1:3" ht="15" hidden="1">
      <c r="A105" s="207">
        <v>38</v>
      </c>
      <c r="B105" s="208" t="s">
        <v>404</v>
      </c>
      <c r="C105" s="209">
        <v>12.7</v>
      </c>
    </row>
    <row r="106" spans="1:3" ht="30" hidden="1">
      <c r="A106" s="207">
        <v>39</v>
      </c>
      <c r="B106" s="208" t="s">
        <v>405</v>
      </c>
      <c r="C106" s="209">
        <v>12.7</v>
      </c>
    </row>
    <row r="107" spans="1:3" ht="15" hidden="1">
      <c r="A107" s="207">
        <v>40</v>
      </c>
      <c r="B107" s="208" t="s">
        <v>406</v>
      </c>
      <c r="C107" s="209">
        <v>12.7</v>
      </c>
    </row>
    <row r="108" spans="1:3" ht="15" hidden="1">
      <c r="A108" s="207">
        <v>41</v>
      </c>
      <c r="B108" s="208" t="s">
        <v>258</v>
      </c>
      <c r="C108" s="209">
        <v>12.7</v>
      </c>
    </row>
    <row r="109" spans="1:3" ht="15" hidden="1">
      <c r="A109" s="207">
        <v>42</v>
      </c>
      <c r="B109" s="208" t="s">
        <v>259</v>
      </c>
      <c r="C109" s="209">
        <v>12.7</v>
      </c>
    </row>
    <row r="110" spans="1:3" ht="15" hidden="1">
      <c r="A110" s="204">
        <v>14</v>
      </c>
      <c r="B110" s="205" t="s">
        <v>260</v>
      </c>
      <c r="C110" s="209">
        <v>9.8</v>
      </c>
    </row>
    <row r="111" spans="1:3" ht="15" hidden="1">
      <c r="A111" s="207">
        <v>43</v>
      </c>
      <c r="B111" s="208" t="s">
        <v>261</v>
      </c>
      <c r="C111" s="209">
        <v>9.8</v>
      </c>
    </row>
    <row r="112" spans="1:3" ht="15" hidden="1">
      <c r="A112" s="207">
        <v>44</v>
      </c>
      <c r="B112" s="208" t="s">
        <v>262</v>
      </c>
      <c r="C112" s="209">
        <v>9.8</v>
      </c>
    </row>
    <row r="113" spans="1:3" ht="15" hidden="1">
      <c r="A113" s="207">
        <v>45</v>
      </c>
      <c r="B113" s="208" t="s">
        <v>263</v>
      </c>
      <c r="C113" s="209">
        <v>9.8</v>
      </c>
    </row>
    <row r="114" spans="1:3" ht="15" hidden="1">
      <c r="A114" s="207">
        <v>46</v>
      </c>
      <c r="B114" s="208" t="s">
        <v>264</v>
      </c>
      <c r="C114" s="209">
        <v>9.8</v>
      </c>
    </row>
    <row r="115" spans="1:3" ht="15" hidden="1">
      <c r="A115" s="207">
        <v>47</v>
      </c>
      <c r="B115" s="208" t="s">
        <v>265</v>
      </c>
      <c r="C115" s="209">
        <v>9.8</v>
      </c>
    </row>
    <row r="116" spans="1:3" ht="15" hidden="1">
      <c r="A116" s="204">
        <v>15</v>
      </c>
      <c r="B116" s="205" t="s">
        <v>299</v>
      </c>
      <c r="C116" s="209">
        <v>12.6</v>
      </c>
    </row>
    <row r="117" spans="1:3" ht="15" hidden="1">
      <c r="A117" s="207">
        <v>48</v>
      </c>
      <c r="B117" s="208" t="s">
        <v>266</v>
      </c>
      <c r="C117" s="209">
        <v>12.6</v>
      </c>
    </row>
    <row r="118" spans="1:3" ht="15" hidden="1">
      <c r="A118" s="207">
        <v>49</v>
      </c>
      <c r="B118" s="208" t="s">
        <v>267</v>
      </c>
      <c r="C118" s="209">
        <v>12.6</v>
      </c>
    </row>
    <row r="119" spans="1:3" ht="15" hidden="1">
      <c r="A119" s="207">
        <v>50</v>
      </c>
      <c r="B119" s="208" t="s">
        <v>268</v>
      </c>
      <c r="C119" s="209">
        <v>12.6</v>
      </c>
    </row>
    <row r="120" spans="1:3" ht="15" hidden="1">
      <c r="A120" s="207">
        <v>51</v>
      </c>
      <c r="B120" s="208" t="s">
        <v>269</v>
      </c>
      <c r="C120" s="209">
        <v>12.6</v>
      </c>
    </row>
    <row r="121" spans="1:3" ht="15" hidden="1">
      <c r="A121" s="207">
        <v>52</v>
      </c>
      <c r="B121" s="208" t="s">
        <v>270</v>
      </c>
      <c r="C121" s="209">
        <v>12.6</v>
      </c>
    </row>
    <row r="122" spans="1:3" ht="15" hidden="1">
      <c r="A122" s="207">
        <v>53</v>
      </c>
      <c r="B122" s="208" t="s">
        <v>271</v>
      </c>
      <c r="C122" s="209">
        <v>12.6</v>
      </c>
    </row>
    <row r="123" spans="1:3" ht="15" hidden="1">
      <c r="A123" s="207">
        <v>54</v>
      </c>
      <c r="B123" s="208" t="s">
        <v>272</v>
      </c>
      <c r="C123" s="209">
        <v>12.6</v>
      </c>
    </row>
    <row r="124" spans="1:3" ht="15" hidden="1">
      <c r="A124" s="207">
        <v>55</v>
      </c>
      <c r="B124" s="208" t="s">
        <v>273</v>
      </c>
      <c r="C124" s="209">
        <v>12.6</v>
      </c>
    </row>
    <row r="125" spans="1:3" ht="15" hidden="1">
      <c r="A125" s="204">
        <v>16</v>
      </c>
      <c r="B125" s="205" t="s">
        <v>304</v>
      </c>
      <c r="C125" s="209">
        <v>9.9</v>
      </c>
    </row>
    <row r="126" spans="1:3" ht="15" hidden="1">
      <c r="A126" s="207">
        <v>56</v>
      </c>
      <c r="B126" s="208" t="s">
        <v>274</v>
      </c>
      <c r="C126" s="209">
        <v>9.9</v>
      </c>
    </row>
    <row r="127" spans="1:3" ht="15" hidden="1">
      <c r="A127" s="207">
        <v>57</v>
      </c>
      <c r="B127" s="208" t="s">
        <v>275</v>
      </c>
      <c r="C127" s="209">
        <v>9.9</v>
      </c>
    </row>
    <row r="128" spans="1:3" ht="15" hidden="1">
      <c r="A128" s="207">
        <v>58</v>
      </c>
      <c r="B128" s="208" t="s">
        <v>276</v>
      </c>
      <c r="C128" s="209">
        <v>9.9</v>
      </c>
    </row>
    <row r="129" spans="1:3" ht="15" hidden="1">
      <c r="A129" s="207">
        <v>59</v>
      </c>
      <c r="B129" s="208" t="s">
        <v>277</v>
      </c>
      <c r="C129" s="209">
        <v>9.9</v>
      </c>
    </row>
    <row r="130" spans="1:3" ht="30" hidden="1">
      <c r="A130" s="207">
        <v>60</v>
      </c>
      <c r="B130" s="208" t="s">
        <v>278</v>
      </c>
      <c r="C130" s="209">
        <v>9.9</v>
      </c>
    </row>
    <row r="131" spans="1:3" ht="30" hidden="1">
      <c r="A131" s="207">
        <v>61</v>
      </c>
      <c r="B131" s="208" t="s">
        <v>279</v>
      </c>
      <c r="C131" s="209">
        <v>9.9</v>
      </c>
    </row>
    <row r="132" spans="1:3" ht="30" hidden="1">
      <c r="A132" s="207">
        <v>62</v>
      </c>
      <c r="B132" s="208" t="s">
        <v>280</v>
      </c>
      <c r="C132" s="209">
        <v>9.9</v>
      </c>
    </row>
    <row r="133" spans="1:3" ht="15" hidden="1">
      <c r="A133" s="207">
        <v>63</v>
      </c>
      <c r="B133" s="208" t="s">
        <v>281</v>
      </c>
      <c r="C133" s="209">
        <v>9.9</v>
      </c>
    </row>
    <row r="134" spans="1:3" ht="15" hidden="1">
      <c r="A134" s="207">
        <v>64</v>
      </c>
      <c r="B134" s="208" t="s">
        <v>282</v>
      </c>
      <c r="C134" s="209">
        <v>9.9</v>
      </c>
    </row>
    <row r="135" spans="1:3" ht="15" hidden="1">
      <c r="A135" s="207">
        <v>65</v>
      </c>
      <c r="B135" s="208" t="s">
        <v>283</v>
      </c>
      <c r="C135" s="209">
        <v>9.9</v>
      </c>
    </row>
    <row r="136" spans="1:3" ht="15" hidden="1">
      <c r="A136" s="207">
        <v>66</v>
      </c>
      <c r="B136" s="208" t="s">
        <v>284</v>
      </c>
      <c r="C136" s="209">
        <v>9.9</v>
      </c>
    </row>
    <row r="137" spans="1:3" ht="15" hidden="1">
      <c r="A137" s="204">
        <v>17</v>
      </c>
      <c r="B137" s="205" t="s">
        <v>285</v>
      </c>
      <c r="C137" s="209">
        <v>24.4</v>
      </c>
    </row>
    <row r="138" spans="1:3" ht="15" hidden="1">
      <c r="A138" s="207">
        <v>67</v>
      </c>
      <c r="B138" s="208" t="s">
        <v>286</v>
      </c>
      <c r="C138" s="209">
        <v>24.4</v>
      </c>
    </row>
    <row r="139" spans="1:3" ht="15" hidden="1">
      <c r="A139" s="207">
        <v>68</v>
      </c>
      <c r="B139" s="208" t="s">
        <v>287</v>
      </c>
      <c r="C139" s="209">
        <v>24.4</v>
      </c>
    </row>
    <row r="140" spans="1:3" ht="30" hidden="1">
      <c r="A140" s="207">
        <v>69</v>
      </c>
      <c r="B140" s="208" t="s">
        <v>288</v>
      </c>
      <c r="C140" s="209">
        <v>24.4</v>
      </c>
    </row>
    <row r="141" spans="1:3" ht="15" hidden="1">
      <c r="A141" s="207">
        <v>70</v>
      </c>
      <c r="B141" s="208" t="s">
        <v>289</v>
      </c>
      <c r="C141" s="209">
        <v>24.4</v>
      </c>
    </row>
    <row r="142" spans="1:3" ht="15" hidden="1">
      <c r="A142" s="207">
        <v>71</v>
      </c>
      <c r="B142" s="208" t="s">
        <v>290</v>
      </c>
      <c r="C142" s="209">
        <v>24.4</v>
      </c>
    </row>
    <row r="143" spans="1:3" ht="15" hidden="1">
      <c r="A143" s="204">
        <v>18</v>
      </c>
      <c r="B143" s="205" t="s">
        <v>300</v>
      </c>
      <c r="C143" s="209">
        <v>12.2</v>
      </c>
    </row>
    <row r="144" spans="1:3" ht="15" hidden="1">
      <c r="A144" s="207">
        <v>72</v>
      </c>
      <c r="B144" s="208" t="s">
        <v>291</v>
      </c>
      <c r="C144" s="209">
        <v>12.2</v>
      </c>
    </row>
    <row r="145" spans="1:3" ht="15" hidden="1">
      <c r="A145" s="207">
        <v>73</v>
      </c>
      <c r="B145" s="208" t="s">
        <v>292</v>
      </c>
      <c r="C145" s="209">
        <v>12.2</v>
      </c>
    </row>
    <row r="146" spans="1:3" ht="15" hidden="1">
      <c r="A146" s="204">
        <v>19</v>
      </c>
      <c r="B146" s="205" t="s">
        <v>312</v>
      </c>
      <c r="C146" s="209">
        <v>13.1</v>
      </c>
    </row>
    <row r="147" spans="1:3" ht="15" hidden="1">
      <c r="A147" s="207">
        <v>74</v>
      </c>
      <c r="B147" s="208" t="s">
        <v>413</v>
      </c>
      <c r="C147" s="209">
        <v>13.1</v>
      </c>
    </row>
    <row r="148" spans="1:3" ht="15" hidden="1">
      <c r="A148" s="207">
        <v>75</v>
      </c>
      <c r="B148" s="208" t="s">
        <v>414</v>
      </c>
      <c r="C148" s="209">
        <v>13.1</v>
      </c>
    </row>
    <row r="149" spans="1:3" ht="30" hidden="1">
      <c r="A149" s="207">
        <v>76</v>
      </c>
      <c r="B149" s="208" t="s">
        <v>415</v>
      </c>
      <c r="C149" s="209">
        <v>13.1</v>
      </c>
    </row>
    <row r="150" spans="1:3" ht="15" hidden="1">
      <c r="A150" s="207">
        <v>77</v>
      </c>
      <c r="B150" s="208" t="s">
        <v>416</v>
      </c>
      <c r="C150" s="209">
        <v>13.1</v>
      </c>
    </row>
    <row r="151" spans="1:3" ht="15" hidden="1">
      <c r="A151" s="207">
        <v>78</v>
      </c>
      <c r="B151" s="208" t="s">
        <v>417</v>
      </c>
      <c r="C151" s="209">
        <v>13.1</v>
      </c>
    </row>
    <row r="152" spans="1:3" ht="15" hidden="1">
      <c r="A152" s="207">
        <v>79</v>
      </c>
      <c r="B152" s="208" t="s">
        <v>418</v>
      </c>
      <c r="C152" s="209">
        <v>13.1</v>
      </c>
    </row>
    <row r="153" spans="1:3" ht="15" hidden="1">
      <c r="A153" s="204">
        <v>20</v>
      </c>
      <c r="B153" s="205" t="s">
        <v>355</v>
      </c>
      <c r="C153" s="209">
        <v>6.7</v>
      </c>
    </row>
    <row r="154" spans="1:3" ht="30" hidden="1">
      <c r="A154" s="207">
        <v>80</v>
      </c>
      <c r="B154" s="208" t="s">
        <v>419</v>
      </c>
      <c r="C154" s="209">
        <v>6.7</v>
      </c>
    </row>
    <row r="155" spans="1:3" ht="15" hidden="1">
      <c r="A155" s="207">
        <v>81</v>
      </c>
      <c r="B155" s="208" t="s">
        <v>420</v>
      </c>
      <c r="C155" s="209">
        <v>6.7</v>
      </c>
    </row>
    <row r="156" spans="1:3" ht="15" hidden="1">
      <c r="A156" s="207">
        <v>82</v>
      </c>
      <c r="B156" s="208" t="s">
        <v>421</v>
      </c>
      <c r="C156" s="209">
        <v>6.7</v>
      </c>
    </row>
    <row r="157" spans="1:3" ht="45" hidden="1">
      <c r="A157" s="207">
        <v>83</v>
      </c>
      <c r="B157" s="208" t="s">
        <v>422</v>
      </c>
      <c r="C157" s="209">
        <v>6.7</v>
      </c>
    </row>
    <row r="158" spans="1:3" ht="30" hidden="1">
      <c r="A158" s="207">
        <v>84</v>
      </c>
      <c r="B158" s="208" t="s">
        <v>423</v>
      </c>
      <c r="C158" s="209">
        <v>6.7</v>
      </c>
    </row>
    <row r="159" spans="1:3" ht="30" hidden="1">
      <c r="A159" s="207">
        <v>85</v>
      </c>
      <c r="B159" s="208" t="s">
        <v>424</v>
      </c>
      <c r="C159" s="209">
        <v>6.7</v>
      </c>
    </row>
    <row r="160" spans="1:3" ht="30" hidden="1">
      <c r="A160" s="207">
        <v>86</v>
      </c>
      <c r="B160" s="208" t="s">
        <v>425</v>
      </c>
      <c r="C160" s="209">
        <v>6.7</v>
      </c>
    </row>
    <row r="161" spans="1:3" ht="30" hidden="1">
      <c r="A161" s="207">
        <v>87</v>
      </c>
      <c r="B161" s="208" t="s">
        <v>426</v>
      </c>
      <c r="C161" s="209">
        <v>6.7</v>
      </c>
    </row>
    <row r="162" spans="1:3" ht="30" hidden="1">
      <c r="A162" s="207">
        <v>88</v>
      </c>
      <c r="B162" s="208" t="s">
        <v>427</v>
      </c>
      <c r="C162" s="209">
        <v>6.7</v>
      </c>
    </row>
    <row r="163" spans="1:3" ht="15" hidden="1">
      <c r="A163" s="204">
        <v>21</v>
      </c>
      <c r="B163" s="205" t="s">
        <v>307</v>
      </c>
      <c r="C163" s="209">
        <v>7.4</v>
      </c>
    </row>
    <row r="164" spans="1:3" ht="15" hidden="1">
      <c r="A164" s="207">
        <v>89</v>
      </c>
      <c r="B164" s="208" t="s">
        <v>428</v>
      </c>
      <c r="C164" s="209">
        <v>7.4</v>
      </c>
    </row>
    <row r="165" spans="1:3" ht="15" hidden="1">
      <c r="A165" s="207">
        <v>90</v>
      </c>
      <c r="B165" s="208" t="s">
        <v>429</v>
      </c>
      <c r="C165" s="209">
        <v>7.4</v>
      </c>
    </row>
    <row r="166" spans="1:3" ht="15" hidden="1">
      <c r="A166" s="207">
        <v>91</v>
      </c>
      <c r="B166" s="208" t="s">
        <v>430</v>
      </c>
      <c r="C166" s="209">
        <v>7.4</v>
      </c>
    </row>
    <row r="167" spans="1:3" ht="15" hidden="1">
      <c r="A167" s="207">
        <v>92</v>
      </c>
      <c r="B167" s="208" t="s">
        <v>431</v>
      </c>
      <c r="C167" s="209">
        <v>7.4</v>
      </c>
    </row>
    <row r="168" spans="1:3" ht="15" hidden="1">
      <c r="A168" s="207">
        <v>93</v>
      </c>
      <c r="B168" s="208" t="s">
        <v>432</v>
      </c>
      <c r="C168" s="209">
        <v>7.4</v>
      </c>
    </row>
    <row r="169" spans="1:3" ht="15" hidden="1">
      <c r="A169" s="207">
        <v>94</v>
      </c>
      <c r="B169" s="208" t="s">
        <v>433</v>
      </c>
      <c r="C169" s="209">
        <v>7.4</v>
      </c>
    </row>
    <row r="170" spans="1:3" ht="15" hidden="1">
      <c r="A170" s="204">
        <v>22</v>
      </c>
      <c r="B170" s="205" t="s">
        <v>308</v>
      </c>
      <c r="C170" s="209">
        <v>9.5</v>
      </c>
    </row>
    <row r="171" spans="1:3" ht="15" hidden="1">
      <c r="A171" s="204">
        <v>23</v>
      </c>
      <c r="B171" s="205" t="s">
        <v>301</v>
      </c>
      <c r="C171" s="209">
        <v>11.2</v>
      </c>
    </row>
    <row r="172" spans="1:3" ht="15.75" hidden="1" thickBot="1">
      <c r="A172" s="210">
        <v>95</v>
      </c>
      <c r="B172" s="211" t="s">
        <v>434</v>
      </c>
      <c r="C172" s="212">
        <v>11.2</v>
      </c>
    </row>
    <row r="173" spans="1:3" ht="30" hidden="1">
      <c r="A173" s="214">
        <v>96</v>
      </c>
      <c r="B173" s="215" t="s">
        <v>435</v>
      </c>
      <c r="C173" s="213">
        <v>11.2</v>
      </c>
    </row>
    <row r="174" spans="1:3" ht="15" hidden="1">
      <c r="A174" s="207">
        <v>97</v>
      </c>
      <c r="B174" s="208" t="s">
        <v>436</v>
      </c>
      <c r="C174" s="209">
        <v>11.2</v>
      </c>
    </row>
    <row r="175" spans="1:3" ht="30" hidden="1">
      <c r="A175" s="207">
        <v>98</v>
      </c>
      <c r="B175" s="208" t="s">
        <v>437</v>
      </c>
      <c r="C175" s="209">
        <v>11.2</v>
      </c>
    </row>
    <row r="176" spans="1:3" ht="15" hidden="1">
      <c r="A176" s="207">
        <v>99</v>
      </c>
      <c r="B176" s="208" t="s">
        <v>141</v>
      </c>
      <c r="C176" s="209">
        <v>11.2</v>
      </c>
    </row>
    <row r="177" spans="1:3" ht="15" hidden="1">
      <c r="A177" s="207">
        <v>100</v>
      </c>
      <c r="B177" s="208" t="s">
        <v>142</v>
      </c>
      <c r="C177" s="209">
        <v>11.2</v>
      </c>
    </row>
    <row r="178" spans="1:3" ht="15" hidden="1">
      <c r="A178" s="204">
        <v>24</v>
      </c>
      <c r="B178" s="205" t="s">
        <v>302</v>
      </c>
      <c r="C178" s="209">
        <v>14.7</v>
      </c>
    </row>
    <row r="179" spans="1:3" ht="15" hidden="1">
      <c r="A179" s="207">
        <v>101</v>
      </c>
      <c r="B179" s="208" t="s">
        <v>143</v>
      </c>
      <c r="C179" s="209">
        <v>14.7</v>
      </c>
    </row>
    <row r="180" spans="1:3" ht="15" hidden="1">
      <c r="A180" s="207">
        <v>102</v>
      </c>
      <c r="B180" s="208" t="s">
        <v>144</v>
      </c>
      <c r="C180" s="209">
        <v>14.7</v>
      </c>
    </row>
    <row r="181" spans="1:3" ht="15" hidden="1">
      <c r="A181" s="207">
        <v>103</v>
      </c>
      <c r="B181" s="208" t="s">
        <v>145</v>
      </c>
      <c r="C181" s="209">
        <v>14.7</v>
      </c>
    </row>
    <row r="182" spans="1:3" ht="15" hidden="1">
      <c r="A182" s="204">
        <v>25</v>
      </c>
      <c r="B182" s="205" t="s">
        <v>146</v>
      </c>
      <c r="C182" s="209">
        <v>12.7</v>
      </c>
    </row>
    <row r="183" spans="1:3" ht="30" hidden="1">
      <c r="A183" s="207">
        <v>104</v>
      </c>
      <c r="B183" s="208" t="s">
        <v>147</v>
      </c>
      <c r="C183" s="209">
        <v>12.7</v>
      </c>
    </row>
    <row r="184" spans="1:3" ht="15" hidden="1">
      <c r="A184" s="207">
        <v>105</v>
      </c>
      <c r="B184" s="208" t="s">
        <v>148</v>
      </c>
      <c r="C184" s="209">
        <v>12.7</v>
      </c>
    </row>
    <row r="185" spans="1:3" ht="15" hidden="1">
      <c r="A185" s="207">
        <v>106</v>
      </c>
      <c r="B185" s="208" t="s">
        <v>149</v>
      </c>
      <c r="C185" s="209">
        <v>12.7</v>
      </c>
    </row>
    <row r="186" spans="1:3" ht="15" hidden="1">
      <c r="A186" s="207">
        <v>107</v>
      </c>
      <c r="B186" s="208" t="s">
        <v>150</v>
      </c>
      <c r="C186" s="209">
        <v>12.7</v>
      </c>
    </row>
    <row r="187" spans="1:3" ht="15" hidden="1">
      <c r="A187" s="207">
        <v>108</v>
      </c>
      <c r="B187" s="208" t="s">
        <v>151</v>
      </c>
      <c r="C187" s="209">
        <v>12.7</v>
      </c>
    </row>
    <row r="188" spans="1:3" ht="15" hidden="1">
      <c r="A188" s="207">
        <v>109</v>
      </c>
      <c r="B188" s="208" t="s">
        <v>152</v>
      </c>
      <c r="C188" s="209">
        <v>12.7</v>
      </c>
    </row>
    <row r="189" spans="1:3" ht="15" hidden="1">
      <c r="A189" s="207">
        <v>110</v>
      </c>
      <c r="B189" s="208" t="s">
        <v>153</v>
      </c>
      <c r="C189" s="209">
        <v>12.7</v>
      </c>
    </row>
    <row r="190" spans="1:3" ht="15" hidden="1">
      <c r="A190" s="207">
        <v>111</v>
      </c>
      <c r="B190" s="208" t="s">
        <v>154</v>
      </c>
      <c r="C190" s="209">
        <v>12.7</v>
      </c>
    </row>
    <row r="191" spans="1:3" ht="15" hidden="1">
      <c r="A191" s="207">
        <v>112</v>
      </c>
      <c r="B191" s="208" t="s">
        <v>155</v>
      </c>
      <c r="C191" s="209">
        <v>12.7</v>
      </c>
    </row>
    <row r="192" spans="1:3" ht="15" hidden="1">
      <c r="A192" s="207">
        <v>113</v>
      </c>
      <c r="B192" s="208" t="s">
        <v>156</v>
      </c>
      <c r="C192" s="209">
        <v>12.7</v>
      </c>
    </row>
    <row r="193" spans="1:3" ht="15" hidden="1">
      <c r="A193" s="207">
        <v>114</v>
      </c>
      <c r="B193" s="208" t="s">
        <v>157</v>
      </c>
      <c r="C193" s="209">
        <v>12.7</v>
      </c>
    </row>
    <row r="194" spans="1:3" ht="15" hidden="1">
      <c r="A194" s="204">
        <v>26</v>
      </c>
      <c r="B194" s="205" t="s">
        <v>158</v>
      </c>
      <c r="C194" s="209">
        <v>8.1</v>
      </c>
    </row>
    <row r="195" spans="1:3" ht="15" hidden="1">
      <c r="A195" s="204">
        <v>27</v>
      </c>
      <c r="B195" s="205" t="s">
        <v>342</v>
      </c>
      <c r="C195" s="209">
        <v>10.4</v>
      </c>
    </row>
    <row r="196" spans="1:3" ht="15" hidden="1">
      <c r="A196" s="207">
        <v>115</v>
      </c>
      <c r="B196" s="208" t="s">
        <v>159</v>
      </c>
      <c r="C196" s="209">
        <v>10.4</v>
      </c>
    </row>
    <row r="197" spans="1:3" ht="15" hidden="1">
      <c r="A197" s="204">
        <v>28</v>
      </c>
      <c r="B197" s="205" t="s">
        <v>160</v>
      </c>
      <c r="C197" s="209">
        <v>13.1</v>
      </c>
    </row>
    <row r="198" spans="1:3" ht="15" hidden="1">
      <c r="A198" s="207">
        <v>116</v>
      </c>
      <c r="B198" s="208" t="s">
        <v>161</v>
      </c>
      <c r="C198" s="209">
        <v>13.1</v>
      </c>
    </row>
    <row r="199" spans="1:3" ht="30" hidden="1">
      <c r="A199" s="207">
        <v>117</v>
      </c>
      <c r="B199" s="208" t="s">
        <v>162</v>
      </c>
      <c r="C199" s="209">
        <v>13.1</v>
      </c>
    </row>
    <row r="200" spans="1:3" ht="30" hidden="1">
      <c r="A200" s="207">
        <v>118</v>
      </c>
      <c r="B200" s="208" t="s">
        <v>163</v>
      </c>
      <c r="C200" s="209">
        <v>13.1</v>
      </c>
    </row>
    <row r="201" spans="1:3" ht="30" hidden="1">
      <c r="A201" s="207">
        <v>119</v>
      </c>
      <c r="B201" s="208" t="s">
        <v>164</v>
      </c>
      <c r="C201" s="209">
        <v>13.1</v>
      </c>
    </row>
    <row r="202" spans="1:3" ht="30" hidden="1">
      <c r="A202" s="207">
        <v>120</v>
      </c>
      <c r="B202" s="208" t="s">
        <v>165</v>
      </c>
      <c r="C202" s="209">
        <v>13.1</v>
      </c>
    </row>
    <row r="203" spans="1:3" ht="30" hidden="1">
      <c r="A203" s="207">
        <v>121</v>
      </c>
      <c r="B203" s="208" t="s">
        <v>166</v>
      </c>
      <c r="C203" s="209">
        <v>13.1</v>
      </c>
    </row>
    <row r="204" spans="1:3" ht="15" hidden="1">
      <c r="A204" s="204">
        <v>29</v>
      </c>
      <c r="B204" s="205" t="s">
        <v>167</v>
      </c>
      <c r="C204" s="209">
        <v>11.9</v>
      </c>
    </row>
    <row r="205" spans="1:3" ht="15" hidden="1">
      <c r="A205" s="207">
        <v>122</v>
      </c>
      <c r="B205" s="208" t="s">
        <v>168</v>
      </c>
      <c r="C205" s="209">
        <v>11.9</v>
      </c>
    </row>
    <row r="206" spans="1:3" ht="15" hidden="1">
      <c r="A206" s="207">
        <v>123</v>
      </c>
      <c r="B206" s="208" t="s">
        <v>169</v>
      </c>
      <c r="C206" s="209">
        <v>11.9</v>
      </c>
    </row>
    <row r="207" spans="1:3" ht="30" hidden="1">
      <c r="A207" s="207">
        <v>124</v>
      </c>
      <c r="B207" s="208" t="s">
        <v>170</v>
      </c>
      <c r="C207" s="209">
        <v>11.9</v>
      </c>
    </row>
    <row r="208" spans="1:3" ht="15" hidden="1">
      <c r="A208" s="207">
        <v>125</v>
      </c>
      <c r="B208" s="208" t="s">
        <v>171</v>
      </c>
      <c r="C208" s="209">
        <v>11.9</v>
      </c>
    </row>
    <row r="209" spans="1:3" ht="30" hidden="1">
      <c r="A209" s="207">
        <v>126</v>
      </c>
      <c r="B209" s="208" t="s">
        <v>172</v>
      </c>
      <c r="C209" s="209">
        <v>11.9</v>
      </c>
    </row>
    <row r="210" spans="1:3" ht="15" hidden="1">
      <c r="A210" s="207">
        <v>127</v>
      </c>
      <c r="B210" s="208" t="s">
        <v>173</v>
      </c>
      <c r="C210" s="209">
        <v>11.9</v>
      </c>
    </row>
    <row r="211" spans="1:3" ht="15" hidden="1">
      <c r="A211" s="207">
        <v>128</v>
      </c>
      <c r="B211" s="208" t="s">
        <v>174</v>
      </c>
      <c r="C211" s="209">
        <v>11.9</v>
      </c>
    </row>
    <row r="212" spans="1:3" ht="15" hidden="1">
      <c r="A212" s="207">
        <v>129</v>
      </c>
      <c r="B212" s="208" t="s">
        <v>175</v>
      </c>
      <c r="C212" s="209">
        <v>11.9</v>
      </c>
    </row>
    <row r="213" spans="1:3" ht="15" hidden="1">
      <c r="A213" s="207">
        <v>130</v>
      </c>
      <c r="B213" s="208" t="s">
        <v>176</v>
      </c>
      <c r="C213" s="209">
        <v>11.9</v>
      </c>
    </row>
    <row r="214" spans="1:3" ht="15" hidden="1">
      <c r="A214" s="207">
        <v>131</v>
      </c>
      <c r="B214" s="208" t="s">
        <v>361</v>
      </c>
      <c r="C214" s="209">
        <v>11.9</v>
      </c>
    </row>
    <row r="215" spans="1:3" ht="15" hidden="1">
      <c r="A215" s="207">
        <v>132</v>
      </c>
      <c r="B215" s="208" t="s">
        <v>362</v>
      </c>
      <c r="C215" s="209">
        <v>11.9</v>
      </c>
    </row>
    <row r="216" spans="1:3" ht="15" hidden="1">
      <c r="A216" s="204">
        <v>30</v>
      </c>
      <c r="B216" s="205" t="s">
        <v>305</v>
      </c>
      <c r="C216" s="209">
        <v>9.2</v>
      </c>
    </row>
    <row r="217" spans="1:3" ht="45" hidden="1">
      <c r="A217" s="207">
        <v>133</v>
      </c>
      <c r="B217" s="208" t="s">
        <v>363</v>
      </c>
      <c r="C217" s="209">
        <v>9.2</v>
      </c>
    </row>
    <row r="218" spans="1:3" ht="30" hidden="1">
      <c r="A218" s="207">
        <v>134</v>
      </c>
      <c r="B218" s="208" t="s">
        <v>364</v>
      </c>
      <c r="C218" s="209">
        <v>9.2</v>
      </c>
    </row>
    <row r="219" spans="1:3" ht="15" hidden="1">
      <c r="A219" s="207">
        <v>135</v>
      </c>
      <c r="B219" s="208" t="s">
        <v>365</v>
      </c>
      <c r="C219" s="209">
        <v>9.2</v>
      </c>
    </row>
    <row r="220" spans="1:3" ht="15" hidden="1">
      <c r="A220" s="207">
        <v>136</v>
      </c>
      <c r="B220" s="208" t="s">
        <v>366</v>
      </c>
      <c r="C220" s="209">
        <v>9.2</v>
      </c>
    </row>
    <row r="221" spans="1:3" ht="30" hidden="1">
      <c r="A221" s="207">
        <v>137</v>
      </c>
      <c r="B221" s="208" t="s">
        <v>367</v>
      </c>
      <c r="C221" s="209">
        <v>9.2</v>
      </c>
    </row>
    <row r="222" spans="1:3" ht="15" hidden="1">
      <c r="A222" s="207">
        <v>138</v>
      </c>
      <c r="B222" s="208" t="s">
        <v>368</v>
      </c>
      <c r="C222" s="209">
        <v>9.2</v>
      </c>
    </row>
    <row r="223" spans="1:3" ht="15" hidden="1">
      <c r="A223" s="207">
        <v>139</v>
      </c>
      <c r="B223" s="208" t="s">
        <v>369</v>
      </c>
      <c r="C223" s="209">
        <v>9.2</v>
      </c>
    </row>
    <row r="224" spans="1:3" ht="15" hidden="1">
      <c r="A224" s="207">
        <v>140</v>
      </c>
      <c r="B224" s="208" t="s">
        <v>370</v>
      </c>
      <c r="C224" s="209">
        <v>9.2</v>
      </c>
    </row>
    <row r="225" spans="1:3" ht="15" hidden="1">
      <c r="A225" s="207">
        <v>141</v>
      </c>
      <c r="B225" s="208" t="s">
        <v>371</v>
      </c>
      <c r="C225" s="209">
        <v>9.2</v>
      </c>
    </row>
    <row r="226" spans="1:3" ht="15" hidden="1">
      <c r="A226" s="207">
        <v>142</v>
      </c>
      <c r="B226" s="208" t="s">
        <v>372</v>
      </c>
      <c r="C226" s="209">
        <v>9.2</v>
      </c>
    </row>
    <row r="227" spans="1:3" ht="15" hidden="1">
      <c r="A227" s="207">
        <v>143</v>
      </c>
      <c r="B227" s="208" t="s">
        <v>373</v>
      </c>
      <c r="C227" s="209">
        <v>9.2</v>
      </c>
    </row>
    <row r="228" spans="1:3" ht="15" hidden="1">
      <c r="A228" s="207">
        <v>144</v>
      </c>
      <c r="B228" s="208" t="s">
        <v>374</v>
      </c>
      <c r="C228" s="209">
        <v>9.2</v>
      </c>
    </row>
    <row r="229" spans="1:3" ht="15" hidden="1">
      <c r="A229" s="207">
        <v>145</v>
      </c>
      <c r="B229" s="208" t="s">
        <v>177</v>
      </c>
      <c r="C229" s="209">
        <v>9.2</v>
      </c>
    </row>
    <row r="230" spans="1:3" ht="15" hidden="1">
      <c r="A230" s="207">
        <v>146</v>
      </c>
      <c r="B230" s="208" t="s">
        <v>178</v>
      </c>
      <c r="C230" s="209">
        <v>9.2</v>
      </c>
    </row>
    <row r="231" spans="1:3" ht="15" hidden="1">
      <c r="A231" s="204">
        <v>31</v>
      </c>
      <c r="B231" s="205" t="s">
        <v>306</v>
      </c>
      <c r="C231" s="209">
        <v>8.4</v>
      </c>
    </row>
    <row r="232" spans="1:3" ht="15" hidden="1">
      <c r="A232" s="207">
        <v>147</v>
      </c>
      <c r="B232" s="208" t="s">
        <v>179</v>
      </c>
      <c r="C232" s="209">
        <v>8.4</v>
      </c>
    </row>
    <row r="233" spans="1:3" ht="30" hidden="1">
      <c r="A233" s="207">
        <v>148</v>
      </c>
      <c r="B233" s="208" t="s">
        <v>180</v>
      </c>
      <c r="C233" s="209">
        <v>8.4</v>
      </c>
    </row>
    <row r="234" spans="1:3" ht="30" hidden="1">
      <c r="A234" s="207">
        <v>149</v>
      </c>
      <c r="B234" s="208" t="s">
        <v>181</v>
      </c>
      <c r="C234" s="209">
        <v>8.4</v>
      </c>
    </row>
    <row r="235" spans="1:3" ht="30" hidden="1">
      <c r="A235" s="207">
        <v>150</v>
      </c>
      <c r="B235" s="208" t="s">
        <v>182</v>
      </c>
      <c r="C235" s="209">
        <v>8.4</v>
      </c>
    </row>
    <row r="236" spans="1:3" ht="30" hidden="1">
      <c r="A236" s="207">
        <v>151</v>
      </c>
      <c r="B236" s="208" t="s">
        <v>183</v>
      </c>
      <c r="C236" s="209">
        <v>8.4</v>
      </c>
    </row>
    <row r="237" spans="1:3" ht="30" hidden="1">
      <c r="A237" s="207">
        <v>152</v>
      </c>
      <c r="B237" s="208" t="s">
        <v>184</v>
      </c>
      <c r="C237" s="209">
        <v>8.4</v>
      </c>
    </row>
    <row r="238" spans="1:3" ht="30" hidden="1">
      <c r="A238" s="207">
        <v>153</v>
      </c>
      <c r="B238" s="208" t="s">
        <v>185</v>
      </c>
      <c r="C238" s="209">
        <v>8.4</v>
      </c>
    </row>
    <row r="239" spans="1:3" ht="30" hidden="1">
      <c r="A239" s="207">
        <v>154</v>
      </c>
      <c r="B239" s="208" t="s">
        <v>186</v>
      </c>
      <c r="C239" s="209">
        <v>8.4</v>
      </c>
    </row>
    <row r="240" spans="1:3" ht="30" hidden="1">
      <c r="A240" s="207">
        <v>155</v>
      </c>
      <c r="B240" s="208" t="s">
        <v>187</v>
      </c>
      <c r="C240" s="209">
        <v>8.4</v>
      </c>
    </row>
    <row r="241" spans="1:3" ht="30.75" hidden="1" thickBot="1">
      <c r="A241" s="210">
        <v>156</v>
      </c>
      <c r="B241" s="211" t="s">
        <v>188</v>
      </c>
      <c r="C241" s="212">
        <v>8.4</v>
      </c>
    </row>
    <row r="242" spans="1:3" ht="15" hidden="1">
      <c r="A242" s="214">
        <v>157</v>
      </c>
      <c r="B242" s="215" t="s">
        <v>189</v>
      </c>
      <c r="C242" s="213">
        <v>8.4</v>
      </c>
    </row>
    <row r="243" spans="1:3" ht="15" hidden="1">
      <c r="A243" s="207">
        <v>158</v>
      </c>
      <c r="B243" s="208" t="s">
        <v>190</v>
      </c>
      <c r="C243" s="209">
        <v>8.4</v>
      </c>
    </row>
    <row r="244" spans="1:3" ht="30" hidden="1">
      <c r="A244" s="207">
        <v>159</v>
      </c>
      <c r="B244" s="208" t="s">
        <v>191</v>
      </c>
      <c r="C244" s="209">
        <v>8.4</v>
      </c>
    </row>
    <row r="245" spans="1:3" ht="15" hidden="1">
      <c r="A245" s="207">
        <v>160</v>
      </c>
      <c r="B245" s="208" t="s">
        <v>192</v>
      </c>
      <c r="C245" s="209">
        <v>8.4</v>
      </c>
    </row>
    <row r="246" spans="1:3" ht="15" hidden="1">
      <c r="A246" s="207">
        <v>161</v>
      </c>
      <c r="B246" s="208" t="s">
        <v>193</v>
      </c>
      <c r="C246" s="209">
        <v>8.4</v>
      </c>
    </row>
    <row r="247" spans="1:3" ht="15" hidden="1">
      <c r="A247" s="207">
        <v>162</v>
      </c>
      <c r="B247" s="208" t="s">
        <v>194</v>
      </c>
      <c r="C247" s="209">
        <v>8.4</v>
      </c>
    </row>
    <row r="248" spans="1:3" ht="15" hidden="1">
      <c r="A248" s="207">
        <v>163</v>
      </c>
      <c r="B248" s="208" t="s">
        <v>195</v>
      </c>
      <c r="C248" s="209">
        <v>8.4</v>
      </c>
    </row>
    <row r="249" spans="1:3" ht="30" hidden="1">
      <c r="A249" s="207">
        <v>164</v>
      </c>
      <c r="B249" s="208" t="s">
        <v>196</v>
      </c>
      <c r="C249" s="209">
        <v>8.4</v>
      </c>
    </row>
    <row r="250" spans="1:3" ht="30" hidden="1">
      <c r="A250" s="207">
        <v>165</v>
      </c>
      <c r="B250" s="208" t="s">
        <v>197</v>
      </c>
      <c r="C250" s="209">
        <v>8.4</v>
      </c>
    </row>
    <row r="251" spans="1:3" ht="15" hidden="1">
      <c r="A251" s="207">
        <v>166</v>
      </c>
      <c r="B251" s="208" t="s">
        <v>198</v>
      </c>
      <c r="C251" s="209">
        <v>8.4</v>
      </c>
    </row>
    <row r="252" spans="1:3" ht="15" hidden="1">
      <c r="A252" s="207">
        <v>167</v>
      </c>
      <c r="B252" s="208" t="s">
        <v>199</v>
      </c>
      <c r="C252" s="209">
        <v>8.4</v>
      </c>
    </row>
    <row r="253" spans="1:3" ht="15" hidden="1">
      <c r="A253" s="207">
        <v>168</v>
      </c>
      <c r="B253" s="208" t="s">
        <v>200</v>
      </c>
      <c r="C253" s="209">
        <v>8.4</v>
      </c>
    </row>
    <row r="254" spans="1:3" ht="15" hidden="1">
      <c r="A254" s="204">
        <v>32</v>
      </c>
      <c r="B254" s="205" t="s">
        <v>201</v>
      </c>
      <c r="C254" s="209">
        <v>8.4</v>
      </c>
    </row>
    <row r="255" spans="1:3" ht="30" hidden="1">
      <c r="A255" s="207">
        <v>169</v>
      </c>
      <c r="B255" s="208" t="s">
        <v>202</v>
      </c>
      <c r="C255" s="209">
        <v>8.4</v>
      </c>
    </row>
    <row r="256" spans="1:3" ht="30" hidden="1">
      <c r="A256" s="207">
        <v>170</v>
      </c>
      <c r="B256" s="208" t="s">
        <v>203</v>
      </c>
      <c r="C256" s="209">
        <v>8.4</v>
      </c>
    </row>
    <row r="257" spans="1:3" ht="30" hidden="1">
      <c r="A257" s="207">
        <v>171</v>
      </c>
      <c r="B257" s="208" t="s">
        <v>204</v>
      </c>
      <c r="C257" s="209">
        <v>8.4</v>
      </c>
    </row>
    <row r="258" spans="1:3" ht="15" hidden="1">
      <c r="A258" s="207">
        <v>172</v>
      </c>
      <c r="B258" s="208" t="s">
        <v>205</v>
      </c>
      <c r="C258" s="209">
        <v>8.4</v>
      </c>
    </row>
    <row r="259" spans="1:3" ht="15" hidden="1">
      <c r="A259" s="207">
        <v>173</v>
      </c>
      <c r="B259" s="208" t="s">
        <v>206</v>
      </c>
      <c r="C259" s="209">
        <v>8.4</v>
      </c>
    </row>
    <row r="260" spans="1:3" ht="15" hidden="1">
      <c r="A260" s="207">
        <v>174</v>
      </c>
      <c r="B260" s="208" t="s">
        <v>207</v>
      </c>
      <c r="C260" s="209">
        <v>8.4</v>
      </c>
    </row>
    <row r="261" spans="1:3" ht="30" hidden="1">
      <c r="A261" s="207">
        <v>175</v>
      </c>
      <c r="B261" s="208" t="s">
        <v>208</v>
      </c>
      <c r="C261" s="209">
        <v>8.4</v>
      </c>
    </row>
    <row r="262" spans="1:3" ht="30" hidden="1">
      <c r="A262" s="207">
        <v>176</v>
      </c>
      <c r="B262" s="208" t="s">
        <v>209</v>
      </c>
      <c r="C262" s="209">
        <v>8.4</v>
      </c>
    </row>
    <row r="263" spans="1:3" ht="30" hidden="1">
      <c r="A263" s="207">
        <v>177</v>
      </c>
      <c r="B263" s="208" t="s">
        <v>210</v>
      </c>
      <c r="C263" s="209">
        <v>8.4</v>
      </c>
    </row>
    <row r="264" spans="1:3" ht="30" hidden="1">
      <c r="A264" s="207">
        <v>178</v>
      </c>
      <c r="B264" s="208" t="s">
        <v>211</v>
      </c>
      <c r="C264" s="209">
        <v>8.4</v>
      </c>
    </row>
    <row r="265" spans="1:3" ht="15" hidden="1">
      <c r="A265" s="207">
        <v>179</v>
      </c>
      <c r="B265" s="208" t="s">
        <v>212</v>
      </c>
      <c r="C265" s="209">
        <v>8.4</v>
      </c>
    </row>
    <row r="266" spans="1:3" ht="15" hidden="1">
      <c r="A266" s="207">
        <v>180</v>
      </c>
      <c r="B266" s="208" t="s">
        <v>213</v>
      </c>
      <c r="C266" s="209">
        <v>8.4</v>
      </c>
    </row>
    <row r="267" spans="1:3" ht="15" hidden="1">
      <c r="A267" s="207">
        <v>181</v>
      </c>
      <c r="B267" s="208" t="s">
        <v>214</v>
      </c>
      <c r="C267" s="209">
        <v>8.4</v>
      </c>
    </row>
    <row r="268" spans="1:3" ht="15" hidden="1">
      <c r="A268" s="207">
        <v>182</v>
      </c>
      <c r="B268" s="208" t="s">
        <v>215</v>
      </c>
      <c r="C268" s="209">
        <v>8.4</v>
      </c>
    </row>
    <row r="269" spans="1:3" ht="15" hidden="1">
      <c r="A269" s="207">
        <v>183</v>
      </c>
      <c r="B269" s="208" t="s">
        <v>216</v>
      </c>
      <c r="C269" s="209">
        <v>8.4</v>
      </c>
    </row>
    <row r="270" spans="1:3" ht="15" hidden="1">
      <c r="A270" s="207">
        <v>184</v>
      </c>
      <c r="B270" s="208" t="s">
        <v>217</v>
      </c>
      <c r="C270" s="209">
        <v>8.4</v>
      </c>
    </row>
    <row r="271" spans="1:3" ht="15" hidden="1">
      <c r="A271" s="207">
        <v>185</v>
      </c>
      <c r="B271" s="208" t="s">
        <v>218</v>
      </c>
      <c r="C271" s="209">
        <v>8.4</v>
      </c>
    </row>
    <row r="272" spans="1:3" ht="15" hidden="1">
      <c r="A272" s="204">
        <v>33</v>
      </c>
      <c r="B272" s="205" t="s">
        <v>219</v>
      </c>
      <c r="C272" s="209">
        <v>17.2</v>
      </c>
    </row>
    <row r="273" spans="1:3" ht="15" hidden="1">
      <c r="A273" s="207">
        <v>186</v>
      </c>
      <c r="B273" s="208" t="s">
        <v>220</v>
      </c>
      <c r="C273" s="209">
        <v>17.2</v>
      </c>
    </row>
    <row r="274" spans="1:3" ht="15" hidden="1">
      <c r="A274" s="207">
        <v>187</v>
      </c>
      <c r="B274" s="208" t="s">
        <v>221</v>
      </c>
      <c r="C274" s="209">
        <v>17.2</v>
      </c>
    </row>
    <row r="275" spans="1:3" ht="15" hidden="1">
      <c r="A275" s="204">
        <v>34</v>
      </c>
      <c r="B275" s="205" t="s">
        <v>222</v>
      </c>
      <c r="C275" s="209">
        <v>8.1</v>
      </c>
    </row>
    <row r="276" spans="1:3" ht="30" hidden="1">
      <c r="A276" s="207">
        <v>188</v>
      </c>
      <c r="B276" s="208" t="s">
        <v>223</v>
      </c>
      <c r="C276" s="209">
        <v>8.1</v>
      </c>
    </row>
    <row r="277" spans="1:3" ht="15" hidden="1">
      <c r="A277" s="207">
        <v>189</v>
      </c>
      <c r="B277" s="208" t="s">
        <v>224</v>
      </c>
      <c r="C277" s="209">
        <v>8.1</v>
      </c>
    </row>
    <row r="278" spans="1:3" ht="15" hidden="1">
      <c r="A278" s="207">
        <v>190</v>
      </c>
      <c r="B278" s="208" t="s">
        <v>225</v>
      </c>
      <c r="C278" s="209">
        <v>8.1</v>
      </c>
    </row>
    <row r="279" spans="1:3" ht="15" hidden="1">
      <c r="A279" s="207">
        <v>191</v>
      </c>
      <c r="B279" s="208" t="s">
        <v>226</v>
      </c>
      <c r="C279" s="209">
        <v>8.1</v>
      </c>
    </row>
    <row r="280" spans="1:3" ht="15" hidden="1">
      <c r="A280" s="207">
        <v>192</v>
      </c>
      <c r="B280" s="208" t="s">
        <v>227</v>
      </c>
      <c r="C280" s="209">
        <v>8.1</v>
      </c>
    </row>
    <row r="281" spans="1:3" ht="15" hidden="1">
      <c r="A281" s="207">
        <v>193</v>
      </c>
      <c r="B281" s="208" t="s">
        <v>228</v>
      </c>
      <c r="C281" s="209">
        <v>8.1</v>
      </c>
    </row>
    <row r="282" spans="1:3" ht="15" hidden="1">
      <c r="A282" s="204">
        <v>35</v>
      </c>
      <c r="B282" s="205" t="s">
        <v>303</v>
      </c>
      <c r="C282" s="209">
        <v>11.5</v>
      </c>
    </row>
    <row r="283" spans="1:3" ht="15" hidden="1">
      <c r="A283" s="207">
        <v>194</v>
      </c>
      <c r="B283" s="208" t="s">
        <v>229</v>
      </c>
      <c r="C283" s="209">
        <v>11.5</v>
      </c>
    </row>
    <row r="284" spans="1:3" ht="15" hidden="1">
      <c r="A284" s="207">
        <v>195</v>
      </c>
      <c r="B284" s="208" t="s">
        <v>230</v>
      </c>
      <c r="C284" s="209">
        <v>11.5</v>
      </c>
    </row>
    <row r="285" spans="1:3" ht="30" hidden="1">
      <c r="A285" s="207">
        <v>196</v>
      </c>
      <c r="B285" s="208" t="s">
        <v>231</v>
      </c>
      <c r="C285" s="209">
        <v>11.5</v>
      </c>
    </row>
    <row r="286" spans="1:3" ht="15" hidden="1">
      <c r="A286" s="207">
        <v>197</v>
      </c>
      <c r="B286" s="208" t="s">
        <v>232</v>
      </c>
      <c r="C286" s="209">
        <v>11.5</v>
      </c>
    </row>
    <row r="287" spans="1:3" ht="15" hidden="1">
      <c r="A287" s="207">
        <v>198</v>
      </c>
      <c r="B287" s="208" t="s">
        <v>233</v>
      </c>
      <c r="C287" s="209">
        <v>11.5</v>
      </c>
    </row>
    <row r="288" spans="1:3" ht="15" hidden="1">
      <c r="A288" s="204">
        <v>36</v>
      </c>
      <c r="B288" s="205" t="s">
        <v>234</v>
      </c>
      <c r="C288" s="209">
        <v>11.5</v>
      </c>
    </row>
    <row r="289" spans="1:3" ht="30" hidden="1">
      <c r="A289" s="207">
        <v>199</v>
      </c>
      <c r="B289" s="208" t="s">
        <v>235</v>
      </c>
      <c r="C289" s="209">
        <v>11.5</v>
      </c>
    </row>
    <row r="290" spans="1:3" ht="30" hidden="1">
      <c r="A290" s="207">
        <v>200</v>
      </c>
      <c r="B290" s="208" t="s">
        <v>236</v>
      </c>
      <c r="C290" s="209">
        <v>11.5</v>
      </c>
    </row>
    <row r="291" spans="1:3" ht="45.75" hidden="1" thickBot="1">
      <c r="A291" s="210">
        <v>201</v>
      </c>
      <c r="B291" s="211" t="s">
        <v>444</v>
      </c>
      <c r="C291" s="212">
        <v>11.5</v>
      </c>
    </row>
  </sheetData>
  <sheetProtection/>
  <mergeCells count="10">
    <mergeCell ref="A2:C3"/>
    <mergeCell ref="C53:C54"/>
    <mergeCell ref="A53:A54"/>
    <mergeCell ref="B53:B54"/>
    <mergeCell ref="B6:B9"/>
    <mergeCell ref="A6:A9"/>
    <mergeCell ref="A49:C49"/>
    <mergeCell ref="A50:B50"/>
    <mergeCell ref="A51:C51"/>
    <mergeCell ref="C6:C9"/>
  </mergeCells>
  <printOptions/>
  <pageMargins left="1.141732283464567" right="0.7480314960629921" top="0.35433070866141736" bottom="0.2362204724409449" header="0.2362204724409449" footer="0.1574803149606299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9"/>
  <sheetViews>
    <sheetView view="pageBreakPreview" zoomScale="80" zoomScaleSheetLayoutView="80" zoomScalePageLayoutView="0" workbookViewId="0" topLeftCell="A292">
      <selection activeCell="F335" sqref="F335:F336"/>
    </sheetView>
  </sheetViews>
  <sheetFormatPr defaultColWidth="9.140625" defaultRowHeight="12.75"/>
  <cols>
    <col min="1" max="1" width="16.140625" style="15" customWidth="1"/>
    <col min="2" max="2" width="7.8515625" style="15" customWidth="1"/>
    <col min="3" max="3" width="37.140625" style="15" customWidth="1"/>
    <col min="4" max="4" width="15.57421875" style="15" customWidth="1"/>
    <col min="5" max="5" width="75.8515625" style="15" customWidth="1"/>
    <col min="6" max="6" width="46.7109375" style="15" customWidth="1"/>
    <col min="7" max="7" width="15.7109375" style="182" bestFit="1" customWidth="1"/>
    <col min="8" max="8" width="14.8515625" style="182" bestFit="1" customWidth="1"/>
    <col min="9" max="9" width="15.7109375" style="15" customWidth="1"/>
    <col min="10" max="16384" width="9.140625" style="15" customWidth="1"/>
  </cols>
  <sheetData>
    <row r="1" spans="7:8" ht="15.75">
      <c r="G1" s="173"/>
      <c r="H1" s="173" t="s">
        <v>313</v>
      </c>
    </row>
    <row r="2" spans="1:8" ht="15.75">
      <c r="A2" s="905" t="s">
        <v>354</v>
      </c>
      <c r="B2" s="905"/>
      <c r="C2" s="905"/>
      <c r="D2" s="905"/>
      <c r="E2" s="905"/>
      <c r="F2" s="905"/>
      <c r="G2" s="905"/>
      <c r="H2" s="905"/>
    </row>
    <row r="3" spans="1:8" ht="15.75">
      <c r="A3" s="905" t="s">
        <v>310</v>
      </c>
      <c r="B3" s="905"/>
      <c r="C3" s="905"/>
      <c r="D3" s="905"/>
      <c r="E3" s="905"/>
      <c r="F3" s="905"/>
      <c r="G3" s="905"/>
      <c r="H3" s="905"/>
    </row>
    <row r="4" spans="1:8" ht="15.75">
      <c r="A4" s="905" t="s">
        <v>1854</v>
      </c>
      <c r="B4" s="905"/>
      <c r="C4" s="905"/>
      <c r="D4" s="905"/>
      <c r="E4" s="905"/>
      <c r="F4" s="905"/>
      <c r="G4" s="905"/>
      <c r="H4" s="905"/>
    </row>
    <row r="5" spans="5:8" ht="15.75">
      <c r="E5" s="42"/>
      <c r="G5" s="15"/>
      <c r="H5" s="15"/>
    </row>
    <row r="6" spans="1:8" ht="16.5" thickBot="1">
      <c r="A6" s="81" t="str">
        <f>'Прил 4 длит КС'!A5</f>
        <v>Тарифы с 01.01.2019г. к Тарифному соглашению от 29.12.2018г.</v>
      </c>
      <c r="B6" s="174"/>
      <c r="C6" s="174"/>
      <c r="D6" s="170"/>
      <c r="E6" s="174"/>
      <c r="F6" s="174"/>
      <c r="G6" s="175"/>
      <c r="H6" s="176"/>
    </row>
    <row r="7" spans="1:8" ht="49.5" customHeight="1">
      <c r="A7" s="539" t="s">
        <v>2330</v>
      </c>
      <c r="B7" s="419"/>
      <c r="C7" s="422" t="s">
        <v>605</v>
      </c>
      <c r="D7" s="419" t="s">
        <v>580</v>
      </c>
      <c r="E7" s="422" t="s">
        <v>606</v>
      </c>
      <c r="F7" s="419" t="s">
        <v>607</v>
      </c>
      <c r="G7" s="420" t="s">
        <v>608</v>
      </c>
      <c r="H7" s="421" t="s">
        <v>609</v>
      </c>
    </row>
    <row r="8" spans="1:8" ht="16.5" thickBot="1">
      <c r="A8" s="356">
        <v>1</v>
      </c>
      <c r="B8" s="380">
        <v>3</v>
      </c>
      <c r="C8" s="380">
        <v>4</v>
      </c>
      <c r="D8" s="380">
        <v>5</v>
      </c>
      <c r="E8" s="380">
        <v>6</v>
      </c>
      <c r="F8" s="380">
        <v>7</v>
      </c>
      <c r="G8" s="380">
        <v>8</v>
      </c>
      <c r="H8" s="357">
        <v>9</v>
      </c>
    </row>
    <row r="9" spans="1:8" ht="15.75">
      <c r="A9" s="924" t="s">
        <v>610</v>
      </c>
      <c r="B9" s="925"/>
      <c r="C9" s="925"/>
      <c r="D9" s="925"/>
      <c r="E9" s="925"/>
      <c r="F9" s="925"/>
      <c r="G9" s="925"/>
      <c r="H9" s="926"/>
    </row>
    <row r="10" spans="1:9" ht="15.75">
      <c r="A10" s="540">
        <v>35</v>
      </c>
      <c r="B10" s="177" t="s">
        <v>611</v>
      </c>
      <c r="C10" s="178" t="s">
        <v>612</v>
      </c>
      <c r="D10" s="14" t="s">
        <v>613</v>
      </c>
      <c r="E10" s="178" t="s">
        <v>614</v>
      </c>
      <c r="F10" s="178" t="s">
        <v>615</v>
      </c>
      <c r="G10" s="179">
        <v>289.4</v>
      </c>
      <c r="H10" s="19"/>
      <c r="I10" s="187"/>
    </row>
    <row r="11" spans="1:9" ht="15.75">
      <c r="A11" s="540">
        <v>35</v>
      </c>
      <c r="B11" s="180">
        <v>9</v>
      </c>
      <c r="C11" s="14" t="s">
        <v>612</v>
      </c>
      <c r="D11" s="14" t="s">
        <v>616</v>
      </c>
      <c r="E11" s="14" t="s">
        <v>617</v>
      </c>
      <c r="F11" s="14" t="s">
        <v>618</v>
      </c>
      <c r="G11" s="181">
        <v>877.2</v>
      </c>
      <c r="H11" s="19"/>
      <c r="I11" s="187"/>
    </row>
    <row r="12" spans="1:9" ht="15.75">
      <c r="A12" s="540">
        <v>35</v>
      </c>
      <c r="B12" s="180">
        <v>1</v>
      </c>
      <c r="C12" s="14" t="s">
        <v>612</v>
      </c>
      <c r="D12" s="14" t="s">
        <v>619</v>
      </c>
      <c r="E12" s="14" t="s">
        <v>620</v>
      </c>
      <c r="F12" s="14" t="s">
        <v>621</v>
      </c>
      <c r="G12" s="181">
        <v>289.4</v>
      </c>
      <c r="H12" s="19"/>
      <c r="I12" s="187"/>
    </row>
    <row r="13" spans="1:9" ht="15.75">
      <c r="A13" s="540">
        <v>35</v>
      </c>
      <c r="B13" s="180">
        <v>1</v>
      </c>
      <c r="C13" s="14" t="s">
        <v>612</v>
      </c>
      <c r="D13" s="14" t="s">
        <v>622</v>
      </c>
      <c r="E13" s="14" t="s">
        <v>623</v>
      </c>
      <c r="F13" s="14" t="s">
        <v>624</v>
      </c>
      <c r="G13" s="181">
        <v>318.4</v>
      </c>
      <c r="H13" s="19"/>
      <c r="I13" s="187"/>
    </row>
    <row r="14" spans="1:9" ht="15.75">
      <c r="A14" s="541"/>
      <c r="B14" s="180"/>
      <c r="C14" s="14"/>
      <c r="D14" s="14"/>
      <c r="E14" s="14"/>
      <c r="F14" s="14"/>
      <c r="G14" s="181"/>
      <c r="H14" s="259"/>
      <c r="I14" s="187"/>
    </row>
    <row r="15" spans="1:9" ht="15.75">
      <c r="A15" s="541"/>
      <c r="B15" s="180"/>
      <c r="C15" s="14"/>
      <c r="D15" s="14"/>
      <c r="E15" s="14"/>
      <c r="F15" s="14"/>
      <c r="G15" s="181"/>
      <c r="H15" s="259"/>
      <c r="I15" s="187"/>
    </row>
    <row r="16" spans="1:9" ht="15.75">
      <c r="A16" s="541">
        <v>76</v>
      </c>
      <c r="B16" s="177" t="s">
        <v>611</v>
      </c>
      <c r="C16" s="14" t="s">
        <v>625</v>
      </c>
      <c r="D16" s="178" t="s">
        <v>626</v>
      </c>
      <c r="E16" s="178" t="s">
        <v>627</v>
      </c>
      <c r="F16" s="178" t="s">
        <v>615</v>
      </c>
      <c r="G16" s="181">
        <v>247.8</v>
      </c>
      <c r="H16" s="259"/>
      <c r="I16" s="187"/>
    </row>
    <row r="17" spans="1:9" ht="15.75">
      <c r="A17" s="541">
        <v>76</v>
      </c>
      <c r="B17" s="180">
        <v>9</v>
      </c>
      <c r="C17" s="14" t="s">
        <v>625</v>
      </c>
      <c r="D17" s="14" t="s">
        <v>628</v>
      </c>
      <c r="E17" s="14" t="s">
        <v>629</v>
      </c>
      <c r="F17" s="14" t="s">
        <v>618</v>
      </c>
      <c r="G17" s="181">
        <v>440.4</v>
      </c>
      <c r="H17" s="259"/>
      <c r="I17" s="187"/>
    </row>
    <row r="18" spans="1:9" ht="15.75">
      <c r="A18" s="541">
        <v>76</v>
      </c>
      <c r="B18" s="180">
        <v>1</v>
      </c>
      <c r="C18" s="14" t="s">
        <v>625</v>
      </c>
      <c r="D18" s="14" t="s">
        <v>630</v>
      </c>
      <c r="E18" s="14" t="s">
        <v>631</v>
      </c>
      <c r="F18" s="14" t="s">
        <v>621</v>
      </c>
      <c r="G18" s="181">
        <v>247.8</v>
      </c>
      <c r="H18" s="259"/>
      <c r="I18" s="187"/>
    </row>
    <row r="19" spans="1:9" ht="15.75">
      <c r="A19" s="541">
        <v>76</v>
      </c>
      <c r="B19" s="180">
        <v>1</v>
      </c>
      <c r="C19" s="14" t="s">
        <v>625</v>
      </c>
      <c r="D19" s="14" t="s">
        <v>577</v>
      </c>
      <c r="E19" s="14" t="s">
        <v>1688</v>
      </c>
      <c r="F19" s="14" t="s">
        <v>624</v>
      </c>
      <c r="G19" s="181">
        <v>272.6</v>
      </c>
      <c r="H19" s="259"/>
      <c r="I19" s="187"/>
    </row>
    <row r="20" spans="1:9" ht="15.75">
      <c r="A20" s="542"/>
      <c r="B20" s="180"/>
      <c r="C20" s="14"/>
      <c r="D20" s="183"/>
      <c r="E20" s="183"/>
      <c r="F20" s="183"/>
      <c r="G20" s="181"/>
      <c r="H20" s="259"/>
      <c r="I20" s="187"/>
    </row>
    <row r="21" spans="1:9" ht="15.75">
      <c r="A21" s="543"/>
      <c r="B21" s="184"/>
      <c r="C21" s="183"/>
      <c r="D21" s="14"/>
      <c r="E21" s="14"/>
      <c r="F21" s="14"/>
      <c r="G21" s="183"/>
      <c r="H21" s="260"/>
      <c r="I21" s="187"/>
    </row>
    <row r="22" spans="1:9" ht="15.75">
      <c r="A22" s="541">
        <v>2</v>
      </c>
      <c r="B22" s="177" t="s">
        <v>611</v>
      </c>
      <c r="C22" s="14" t="s">
        <v>632</v>
      </c>
      <c r="D22" s="14" t="s">
        <v>633</v>
      </c>
      <c r="E22" s="178" t="s">
        <v>634</v>
      </c>
      <c r="F22" s="178" t="s">
        <v>615</v>
      </c>
      <c r="G22" s="181">
        <v>347.6</v>
      </c>
      <c r="H22" s="19"/>
      <c r="I22" s="187"/>
    </row>
    <row r="23" spans="1:9" ht="15.75">
      <c r="A23" s="541">
        <v>2</v>
      </c>
      <c r="B23" s="180">
        <v>9</v>
      </c>
      <c r="C23" s="14" t="s">
        <v>632</v>
      </c>
      <c r="D23" s="14" t="s">
        <v>635</v>
      </c>
      <c r="E23" s="14" t="s">
        <v>636</v>
      </c>
      <c r="F23" s="14" t="s">
        <v>618</v>
      </c>
      <c r="G23" s="181">
        <v>1390.6</v>
      </c>
      <c r="H23" s="19"/>
      <c r="I23" s="187"/>
    </row>
    <row r="24" spans="1:9" ht="15.75">
      <c r="A24" s="541">
        <v>2</v>
      </c>
      <c r="B24" s="180">
        <v>1</v>
      </c>
      <c r="C24" s="14" t="s">
        <v>632</v>
      </c>
      <c r="D24" s="14" t="s">
        <v>637</v>
      </c>
      <c r="E24" s="14" t="s">
        <v>638</v>
      </c>
      <c r="F24" s="14" t="s">
        <v>621</v>
      </c>
      <c r="G24" s="181">
        <v>347.6</v>
      </c>
      <c r="H24" s="19"/>
      <c r="I24" s="187"/>
    </row>
    <row r="25" spans="1:9" ht="15.75">
      <c r="A25" s="541">
        <v>2</v>
      </c>
      <c r="B25" s="180">
        <v>1</v>
      </c>
      <c r="C25" s="14" t="s">
        <v>632</v>
      </c>
      <c r="D25" s="14" t="s">
        <v>639</v>
      </c>
      <c r="E25" s="14" t="s">
        <v>640</v>
      </c>
      <c r="F25" s="14" t="s">
        <v>624</v>
      </c>
      <c r="G25" s="181">
        <v>382.4</v>
      </c>
      <c r="H25" s="19"/>
      <c r="I25" s="187"/>
    </row>
    <row r="26" spans="1:9" ht="15.75">
      <c r="A26" s="541"/>
      <c r="B26" s="180"/>
      <c r="C26" s="14"/>
      <c r="D26" s="14"/>
      <c r="E26" s="14"/>
      <c r="F26" s="14"/>
      <c r="G26" s="181"/>
      <c r="H26" s="259"/>
      <c r="I26" s="187"/>
    </row>
    <row r="27" spans="1:9" ht="15.75">
      <c r="A27" s="542"/>
      <c r="B27" s="185"/>
      <c r="C27" s="14"/>
      <c r="D27" s="14"/>
      <c r="E27" s="14"/>
      <c r="F27" s="14"/>
      <c r="G27" s="14"/>
      <c r="H27" s="19"/>
      <c r="I27" s="187"/>
    </row>
    <row r="28" spans="1:9" ht="15.75">
      <c r="A28" s="541">
        <v>3</v>
      </c>
      <c r="B28" s="177" t="s">
        <v>611</v>
      </c>
      <c r="C28" s="14" t="s">
        <v>641</v>
      </c>
      <c r="D28" s="14" t="s">
        <v>642</v>
      </c>
      <c r="E28" s="178" t="s">
        <v>643</v>
      </c>
      <c r="F28" s="178" t="s">
        <v>615</v>
      </c>
      <c r="G28" s="14">
        <v>443</v>
      </c>
      <c r="H28" s="19"/>
      <c r="I28" s="187"/>
    </row>
    <row r="29" spans="1:9" ht="15.75">
      <c r="A29" s="541">
        <v>3</v>
      </c>
      <c r="B29" s="180">
        <v>9</v>
      </c>
      <c r="C29" s="14" t="s">
        <v>641</v>
      </c>
      <c r="D29" s="14" t="s">
        <v>644</v>
      </c>
      <c r="E29" s="14" t="s">
        <v>645</v>
      </c>
      <c r="F29" s="14" t="s">
        <v>618</v>
      </c>
      <c r="G29" s="14">
        <v>937</v>
      </c>
      <c r="H29" s="19"/>
      <c r="I29" s="187"/>
    </row>
    <row r="30" spans="1:9" ht="15.75">
      <c r="A30" s="541">
        <v>3</v>
      </c>
      <c r="B30" s="180">
        <v>1</v>
      </c>
      <c r="C30" s="14" t="s">
        <v>641</v>
      </c>
      <c r="D30" s="14" t="s">
        <v>646</v>
      </c>
      <c r="E30" s="14" t="s">
        <v>647</v>
      </c>
      <c r="F30" s="14" t="s">
        <v>621</v>
      </c>
      <c r="G30" s="14">
        <v>443</v>
      </c>
      <c r="H30" s="19"/>
      <c r="I30" s="187"/>
    </row>
    <row r="31" spans="1:9" ht="15.75">
      <c r="A31" s="541">
        <v>3</v>
      </c>
      <c r="B31" s="180">
        <v>1</v>
      </c>
      <c r="C31" s="14" t="s">
        <v>641</v>
      </c>
      <c r="D31" s="14" t="s">
        <v>648</v>
      </c>
      <c r="E31" s="14" t="s">
        <v>649</v>
      </c>
      <c r="F31" s="14" t="s">
        <v>624</v>
      </c>
      <c r="G31" s="14">
        <v>487.4</v>
      </c>
      <c r="H31" s="19"/>
      <c r="I31" s="187"/>
    </row>
    <row r="32" spans="1:9" ht="31.5">
      <c r="A32" s="541">
        <v>3</v>
      </c>
      <c r="B32" s="180">
        <v>1</v>
      </c>
      <c r="C32" s="14" t="s">
        <v>641</v>
      </c>
      <c r="D32" s="14" t="s">
        <v>2402</v>
      </c>
      <c r="E32" s="590" t="s">
        <v>2403</v>
      </c>
      <c r="F32" s="14" t="s">
        <v>615</v>
      </c>
      <c r="G32" s="14">
        <v>1151</v>
      </c>
      <c r="H32" s="19"/>
      <c r="I32" s="187"/>
    </row>
    <row r="33" spans="1:9" ht="15.75">
      <c r="A33" s="541"/>
      <c r="B33" s="180"/>
      <c r="C33" s="14"/>
      <c r="D33" s="14"/>
      <c r="E33" s="14"/>
      <c r="F33" s="14"/>
      <c r="G33" s="14"/>
      <c r="H33" s="19"/>
      <c r="I33" s="187"/>
    </row>
    <row r="34" spans="1:9" ht="15.75">
      <c r="A34" s="541">
        <v>3</v>
      </c>
      <c r="B34" s="177" t="s">
        <v>611</v>
      </c>
      <c r="C34" s="14" t="s">
        <v>650</v>
      </c>
      <c r="D34" s="14" t="s">
        <v>651</v>
      </c>
      <c r="E34" s="178" t="s">
        <v>652</v>
      </c>
      <c r="F34" s="178" t="s">
        <v>615</v>
      </c>
      <c r="G34" s="14">
        <v>474.6</v>
      </c>
      <c r="H34" s="19"/>
      <c r="I34" s="187"/>
    </row>
    <row r="35" spans="1:9" ht="15.75">
      <c r="A35" s="541">
        <v>3</v>
      </c>
      <c r="B35" s="180">
        <v>1</v>
      </c>
      <c r="C35" s="14" t="s">
        <v>650</v>
      </c>
      <c r="D35" s="14" t="s">
        <v>653</v>
      </c>
      <c r="E35" s="14" t="s">
        <v>654</v>
      </c>
      <c r="F35" s="14" t="s">
        <v>621</v>
      </c>
      <c r="G35" s="14">
        <v>474.6</v>
      </c>
      <c r="H35" s="19"/>
      <c r="I35" s="187"/>
    </row>
    <row r="36" spans="1:9" ht="15.75">
      <c r="A36" s="541">
        <v>3</v>
      </c>
      <c r="B36" s="180">
        <v>1</v>
      </c>
      <c r="C36" s="14" t="s">
        <v>650</v>
      </c>
      <c r="D36" s="14" t="s">
        <v>655</v>
      </c>
      <c r="E36" s="14" t="s">
        <v>656</v>
      </c>
      <c r="F36" s="14" t="s">
        <v>624</v>
      </c>
      <c r="G36" s="14">
        <v>522</v>
      </c>
      <c r="H36" s="19"/>
      <c r="I36" s="187"/>
    </row>
    <row r="37" spans="1:9" ht="15.75">
      <c r="A37" s="542"/>
      <c r="B37" s="185"/>
      <c r="C37" s="14"/>
      <c r="D37" s="14"/>
      <c r="E37" s="14"/>
      <c r="F37" s="14"/>
      <c r="G37" s="14"/>
      <c r="H37" s="19"/>
      <c r="I37" s="187"/>
    </row>
    <row r="38" spans="1:9" ht="15.75">
      <c r="A38" s="541"/>
      <c r="B38" s="180"/>
      <c r="C38" s="14"/>
      <c r="D38" s="14"/>
      <c r="E38" s="14"/>
      <c r="F38" s="14"/>
      <c r="G38" s="14"/>
      <c r="H38" s="19"/>
      <c r="I38" s="187"/>
    </row>
    <row r="39" spans="1:9" ht="15.75">
      <c r="A39" s="541">
        <v>8</v>
      </c>
      <c r="B39" s="177" t="s">
        <v>611</v>
      </c>
      <c r="C39" s="14" t="s">
        <v>657</v>
      </c>
      <c r="D39" s="14" t="s">
        <v>658</v>
      </c>
      <c r="E39" s="178" t="s">
        <v>659</v>
      </c>
      <c r="F39" s="178" t="s">
        <v>615</v>
      </c>
      <c r="G39" s="14">
        <v>264</v>
      </c>
      <c r="H39" s="19"/>
      <c r="I39" s="187"/>
    </row>
    <row r="40" spans="1:9" ht="15.75">
      <c r="A40" s="541">
        <v>8</v>
      </c>
      <c r="B40" s="180">
        <v>9</v>
      </c>
      <c r="C40" s="14" t="s">
        <v>657</v>
      </c>
      <c r="D40" s="14" t="s">
        <v>660</v>
      </c>
      <c r="E40" s="14" t="s">
        <v>661</v>
      </c>
      <c r="F40" s="14" t="s">
        <v>618</v>
      </c>
      <c r="G40" s="14">
        <v>469.2</v>
      </c>
      <c r="H40" s="19"/>
      <c r="I40" s="187"/>
    </row>
    <row r="41" spans="1:9" ht="15.75">
      <c r="A41" s="541">
        <v>8</v>
      </c>
      <c r="B41" s="180">
        <v>1</v>
      </c>
      <c r="C41" s="14" t="s">
        <v>657</v>
      </c>
      <c r="D41" s="14" t="s">
        <v>662</v>
      </c>
      <c r="E41" s="14" t="s">
        <v>663</v>
      </c>
      <c r="F41" s="14" t="s">
        <v>621</v>
      </c>
      <c r="G41" s="14">
        <v>264</v>
      </c>
      <c r="H41" s="19"/>
      <c r="I41" s="187"/>
    </row>
    <row r="42" spans="1:9" ht="15.75">
      <c r="A42" s="541">
        <v>8</v>
      </c>
      <c r="B42" s="180">
        <v>1</v>
      </c>
      <c r="C42" s="14" t="s">
        <v>657</v>
      </c>
      <c r="D42" s="14" t="s">
        <v>664</v>
      </c>
      <c r="E42" s="14" t="s">
        <v>665</v>
      </c>
      <c r="F42" s="14" t="s">
        <v>624</v>
      </c>
      <c r="G42" s="14">
        <v>290.4</v>
      </c>
      <c r="H42" s="19"/>
      <c r="I42" s="187"/>
    </row>
    <row r="43" spans="1:9" ht="15.75">
      <c r="A43" s="542"/>
      <c r="B43" s="185"/>
      <c r="C43" s="14"/>
      <c r="D43" s="14"/>
      <c r="E43" s="14"/>
      <c r="F43" s="14"/>
      <c r="G43" s="14"/>
      <c r="H43" s="19"/>
      <c r="I43" s="187"/>
    </row>
    <row r="44" spans="1:9" ht="15.75">
      <c r="A44" s="541"/>
      <c r="B44" s="180"/>
      <c r="C44" s="14"/>
      <c r="D44" s="14"/>
      <c r="E44" s="14"/>
      <c r="F44" s="14"/>
      <c r="G44" s="14"/>
      <c r="H44" s="19"/>
      <c r="I44" s="187"/>
    </row>
    <row r="45" spans="1:8" ht="15.75">
      <c r="A45" s="541">
        <v>9</v>
      </c>
      <c r="B45" s="177" t="s">
        <v>611</v>
      </c>
      <c r="C45" s="14" t="s">
        <v>666</v>
      </c>
      <c r="D45" s="14" t="s">
        <v>667</v>
      </c>
      <c r="E45" s="178" t="s">
        <v>668</v>
      </c>
      <c r="F45" s="178" t="s">
        <v>615</v>
      </c>
      <c r="G45" s="14">
        <v>443</v>
      </c>
      <c r="H45" s="19"/>
    </row>
    <row r="46" spans="1:8" ht="15.75">
      <c r="A46" s="541">
        <v>9</v>
      </c>
      <c r="B46" s="177">
        <v>1</v>
      </c>
      <c r="C46" s="14" t="s">
        <v>666</v>
      </c>
      <c r="D46" s="14" t="s">
        <v>1942</v>
      </c>
      <c r="E46" s="178" t="s">
        <v>1943</v>
      </c>
      <c r="F46" s="178" t="s">
        <v>618</v>
      </c>
      <c r="G46" s="14">
        <v>937</v>
      </c>
      <c r="H46" s="19"/>
    </row>
    <row r="47" spans="1:8" ht="15.75">
      <c r="A47" s="541">
        <v>9</v>
      </c>
      <c r="B47" s="180">
        <v>1</v>
      </c>
      <c r="C47" s="14" t="s">
        <v>666</v>
      </c>
      <c r="D47" s="14" t="s">
        <v>669</v>
      </c>
      <c r="E47" s="14" t="s">
        <v>670</v>
      </c>
      <c r="F47" s="14" t="s">
        <v>621</v>
      </c>
      <c r="G47" s="14">
        <v>443</v>
      </c>
      <c r="H47" s="19"/>
    </row>
    <row r="48" spans="1:8" ht="15.75">
      <c r="A48" s="541">
        <v>9</v>
      </c>
      <c r="B48" s="180">
        <v>1</v>
      </c>
      <c r="C48" s="14" t="s">
        <v>666</v>
      </c>
      <c r="D48" s="14" t="s">
        <v>671</v>
      </c>
      <c r="E48" s="14" t="s">
        <v>672</v>
      </c>
      <c r="F48" s="14" t="s">
        <v>624</v>
      </c>
      <c r="G48" s="14">
        <v>487.4</v>
      </c>
      <c r="H48" s="19"/>
    </row>
    <row r="49" spans="1:9" ht="15.75">
      <c r="A49" s="541"/>
      <c r="B49" s="180"/>
      <c r="C49" s="14"/>
      <c r="D49" s="14"/>
      <c r="E49" s="14"/>
      <c r="F49" s="14"/>
      <c r="G49" s="14"/>
      <c r="H49" s="19"/>
      <c r="I49" s="187"/>
    </row>
    <row r="50" spans="1:9" ht="15.75">
      <c r="A50" s="541"/>
      <c r="B50" s="180"/>
      <c r="C50" s="14"/>
      <c r="D50" s="14"/>
      <c r="E50" s="14"/>
      <c r="F50" s="14"/>
      <c r="G50" s="14"/>
      <c r="H50" s="19"/>
      <c r="I50" s="187"/>
    </row>
    <row r="51" spans="1:9" ht="15.75">
      <c r="A51" s="541">
        <v>11</v>
      </c>
      <c r="B51" s="177" t="s">
        <v>611</v>
      </c>
      <c r="C51" s="14" t="s">
        <v>673</v>
      </c>
      <c r="D51" s="14" t="s">
        <v>674</v>
      </c>
      <c r="E51" s="178" t="s">
        <v>675</v>
      </c>
      <c r="F51" s="178" t="s">
        <v>615</v>
      </c>
      <c r="G51" s="14">
        <v>793</v>
      </c>
      <c r="H51" s="19"/>
      <c r="I51" s="187"/>
    </row>
    <row r="52" spans="1:9" ht="15.75">
      <c r="A52" s="541">
        <v>11</v>
      </c>
      <c r="B52" s="180">
        <v>1</v>
      </c>
      <c r="C52" s="14" t="s">
        <v>673</v>
      </c>
      <c r="D52" s="14" t="s">
        <v>676</v>
      </c>
      <c r="E52" s="14" t="s">
        <v>677</v>
      </c>
      <c r="F52" s="14" t="s">
        <v>621</v>
      </c>
      <c r="G52" s="14">
        <v>793</v>
      </c>
      <c r="H52" s="19"/>
      <c r="I52" s="187"/>
    </row>
    <row r="53" spans="1:9" ht="15.75">
      <c r="A53" s="541">
        <v>11</v>
      </c>
      <c r="B53" s="180">
        <v>1</v>
      </c>
      <c r="C53" s="14" t="s">
        <v>673</v>
      </c>
      <c r="D53" s="14" t="s">
        <v>678</v>
      </c>
      <c r="E53" s="14" t="s">
        <v>679</v>
      </c>
      <c r="F53" s="14" t="s">
        <v>624</v>
      </c>
      <c r="G53" s="14">
        <v>872.3</v>
      </c>
      <c r="H53" s="19"/>
      <c r="I53" s="187"/>
    </row>
    <row r="54" spans="1:9" ht="15.75">
      <c r="A54" s="542"/>
      <c r="B54" s="185"/>
      <c r="C54" s="14"/>
      <c r="D54" s="14"/>
      <c r="E54" s="14"/>
      <c r="F54" s="14"/>
      <c r="G54" s="14"/>
      <c r="H54" s="19"/>
      <c r="I54" s="187"/>
    </row>
    <row r="55" spans="1:9" ht="15.75">
      <c r="A55" s="541"/>
      <c r="B55" s="180"/>
      <c r="C55" s="14"/>
      <c r="D55" s="14"/>
      <c r="E55" s="14"/>
      <c r="F55" s="14"/>
      <c r="G55" s="14"/>
      <c r="H55" s="19"/>
      <c r="I55" s="187"/>
    </row>
    <row r="56" spans="1:9" ht="15.75">
      <c r="A56" s="541">
        <v>17</v>
      </c>
      <c r="B56" s="177" t="s">
        <v>611</v>
      </c>
      <c r="C56" s="14" t="s">
        <v>680</v>
      </c>
      <c r="D56" s="14" t="s">
        <v>681</v>
      </c>
      <c r="E56" s="178" t="s">
        <v>682</v>
      </c>
      <c r="F56" s="178" t="s">
        <v>615</v>
      </c>
      <c r="G56" s="14">
        <v>196.6</v>
      </c>
      <c r="H56" s="19"/>
      <c r="I56" s="187"/>
    </row>
    <row r="57" spans="1:9" ht="15.75">
      <c r="A57" s="541">
        <v>17</v>
      </c>
      <c r="B57" s="180">
        <v>9</v>
      </c>
      <c r="C57" s="14" t="s">
        <v>680</v>
      </c>
      <c r="D57" s="14" t="s">
        <v>683</v>
      </c>
      <c r="E57" s="14" t="s">
        <v>684</v>
      </c>
      <c r="F57" s="14" t="s">
        <v>618</v>
      </c>
      <c r="G57" s="14">
        <v>787</v>
      </c>
      <c r="H57" s="19"/>
      <c r="I57" s="187"/>
    </row>
    <row r="58" spans="1:9" ht="15.75">
      <c r="A58" s="541">
        <v>17</v>
      </c>
      <c r="B58" s="180">
        <v>1</v>
      </c>
      <c r="C58" s="14" t="s">
        <v>680</v>
      </c>
      <c r="D58" s="14" t="s">
        <v>685</v>
      </c>
      <c r="E58" s="14" t="s">
        <v>686</v>
      </c>
      <c r="F58" s="14" t="s">
        <v>621</v>
      </c>
      <c r="G58" s="14">
        <v>196.6</v>
      </c>
      <c r="H58" s="19"/>
      <c r="I58" s="187"/>
    </row>
    <row r="59" spans="1:9" ht="15.75">
      <c r="A59" s="541">
        <v>17</v>
      </c>
      <c r="B59" s="180">
        <v>1</v>
      </c>
      <c r="C59" s="14" t="s">
        <v>680</v>
      </c>
      <c r="D59" s="14" t="s">
        <v>687</v>
      </c>
      <c r="E59" s="14" t="s">
        <v>688</v>
      </c>
      <c r="F59" s="14" t="s">
        <v>624</v>
      </c>
      <c r="G59" s="14">
        <v>216.2</v>
      </c>
      <c r="H59" s="19"/>
      <c r="I59" s="187"/>
    </row>
    <row r="60" spans="1:9" ht="15.75">
      <c r="A60" s="541"/>
      <c r="B60" s="180"/>
      <c r="C60" s="14"/>
      <c r="D60" s="14"/>
      <c r="E60" s="14"/>
      <c r="F60" s="14"/>
      <c r="G60" s="14"/>
      <c r="H60" s="19"/>
      <c r="I60" s="187"/>
    </row>
    <row r="61" spans="1:9" ht="15.75">
      <c r="A61" s="541"/>
      <c r="B61" s="180"/>
      <c r="C61" s="14"/>
      <c r="D61" s="14"/>
      <c r="E61" s="14"/>
      <c r="F61" s="14"/>
      <c r="G61" s="14"/>
      <c r="H61" s="19"/>
      <c r="I61" s="187"/>
    </row>
    <row r="62" spans="1:9" ht="15.75">
      <c r="A62" s="541">
        <v>24</v>
      </c>
      <c r="B62" s="177" t="s">
        <v>611</v>
      </c>
      <c r="C62" s="14" t="s">
        <v>689</v>
      </c>
      <c r="D62" s="14" t="s">
        <v>690</v>
      </c>
      <c r="E62" s="178" t="s">
        <v>691</v>
      </c>
      <c r="F62" s="178" t="s">
        <v>615</v>
      </c>
      <c r="G62" s="14">
        <v>371</v>
      </c>
      <c r="H62" s="19"/>
      <c r="I62" s="187"/>
    </row>
    <row r="63" spans="1:9" ht="15.75">
      <c r="A63" s="541">
        <v>24</v>
      </c>
      <c r="B63" s="180">
        <v>9</v>
      </c>
      <c r="C63" s="14" t="s">
        <v>689</v>
      </c>
      <c r="D63" s="14" t="s">
        <v>692</v>
      </c>
      <c r="E63" s="14" t="s">
        <v>693</v>
      </c>
      <c r="F63" s="14" t="s">
        <v>618</v>
      </c>
      <c r="G63" s="14">
        <v>410</v>
      </c>
      <c r="H63" s="19"/>
      <c r="I63" s="187"/>
    </row>
    <row r="64" spans="1:9" ht="15.75">
      <c r="A64" s="541">
        <v>24</v>
      </c>
      <c r="B64" s="180">
        <v>1</v>
      </c>
      <c r="C64" s="14" t="s">
        <v>689</v>
      </c>
      <c r="D64" s="14" t="s">
        <v>694</v>
      </c>
      <c r="E64" s="14" t="s">
        <v>695</v>
      </c>
      <c r="F64" s="14" t="s">
        <v>621</v>
      </c>
      <c r="G64" s="14">
        <v>371</v>
      </c>
      <c r="H64" s="19"/>
      <c r="I64" s="187"/>
    </row>
    <row r="65" spans="1:9" ht="15.75">
      <c r="A65" s="541">
        <v>24</v>
      </c>
      <c r="B65" s="180">
        <v>1</v>
      </c>
      <c r="C65" s="14" t="s">
        <v>689</v>
      </c>
      <c r="D65" s="14" t="s">
        <v>696</v>
      </c>
      <c r="E65" s="14" t="s">
        <v>697</v>
      </c>
      <c r="F65" s="14" t="s">
        <v>624</v>
      </c>
      <c r="G65" s="14">
        <v>408.2</v>
      </c>
      <c r="H65" s="19"/>
      <c r="I65" s="187"/>
    </row>
    <row r="66" spans="1:9" ht="15.75">
      <c r="A66" s="541">
        <v>24</v>
      </c>
      <c r="B66" s="180">
        <v>1</v>
      </c>
      <c r="C66" s="14" t="s">
        <v>689</v>
      </c>
      <c r="D66" s="14" t="s">
        <v>2322</v>
      </c>
      <c r="E66" s="14" t="s">
        <v>2321</v>
      </c>
      <c r="F66" s="14" t="s">
        <v>624</v>
      </c>
      <c r="G66" s="14">
        <v>688</v>
      </c>
      <c r="H66" s="19"/>
      <c r="I66" s="187"/>
    </row>
    <row r="67" spans="1:9" ht="15.75">
      <c r="A67" s="541"/>
      <c r="B67" s="180"/>
      <c r="C67" s="14"/>
      <c r="D67" s="14"/>
      <c r="E67" s="14"/>
      <c r="F67" s="14"/>
      <c r="G67" s="14"/>
      <c r="H67" s="19"/>
      <c r="I67" s="187"/>
    </row>
    <row r="68" spans="1:9" ht="15.75">
      <c r="A68" s="541"/>
      <c r="B68" s="180"/>
      <c r="C68" s="14"/>
      <c r="D68" s="14"/>
      <c r="E68" s="14"/>
      <c r="F68" s="14"/>
      <c r="G68" s="14"/>
      <c r="H68" s="19"/>
      <c r="I68" s="187"/>
    </row>
    <row r="69" spans="1:9" ht="15.75">
      <c r="A69" s="541">
        <v>25</v>
      </c>
      <c r="B69" s="177" t="s">
        <v>611</v>
      </c>
      <c r="C69" s="14" t="s">
        <v>698</v>
      </c>
      <c r="D69" s="14" t="s">
        <v>699</v>
      </c>
      <c r="E69" s="178" t="s">
        <v>700</v>
      </c>
      <c r="F69" s="178" t="s">
        <v>615</v>
      </c>
      <c r="G69" s="14">
        <v>280.6</v>
      </c>
      <c r="H69" s="19"/>
      <c r="I69" s="187"/>
    </row>
    <row r="70" spans="1:9" ht="15.75">
      <c r="A70" s="541">
        <v>25</v>
      </c>
      <c r="B70" s="180">
        <v>9</v>
      </c>
      <c r="C70" s="14" t="s">
        <v>698</v>
      </c>
      <c r="D70" s="14" t="s">
        <v>701</v>
      </c>
      <c r="E70" s="14" t="s">
        <v>702</v>
      </c>
      <c r="F70" s="14" t="s">
        <v>618</v>
      </c>
      <c r="G70" s="14">
        <v>942.4</v>
      </c>
      <c r="H70" s="19"/>
      <c r="I70" s="187"/>
    </row>
    <row r="71" spans="1:9" ht="15.75">
      <c r="A71" s="541">
        <v>25</v>
      </c>
      <c r="B71" s="180">
        <v>1</v>
      </c>
      <c r="C71" s="14" t="s">
        <v>698</v>
      </c>
      <c r="D71" s="14" t="s">
        <v>1075</v>
      </c>
      <c r="E71" s="14" t="s">
        <v>704</v>
      </c>
      <c r="F71" s="14" t="s">
        <v>621</v>
      </c>
      <c r="G71" s="14">
        <v>280.6</v>
      </c>
      <c r="H71" s="19"/>
      <c r="I71" s="187"/>
    </row>
    <row r="72" spans="1:9" ht="15.75">
      <c r="A72" s="541">
        <v>25</v>
      </c>
      <c r="B72" s="180">
        <v>1</v>
      </c>
      <c r="C72" s="14" t="s">
        <v>698</v>
      </c>
      <c r="D72" s="14" t="s">
        <v>1732</v>
      </c>
      <c r="E72" s="14" t="s">
        <v>705</v>
      </c>
      <c r="F72" s="14" t="s">
        <v>624</v>
      </c>
      <c r="G72" s="14">
        <v>308.6</v>
      </c>
      <c r="H72" s="19"/>
      <c r="I72" s="187"/>
    </row>
    <row r="73" spans="1:9" ht="15.75">
      <c r="A73" s="542"/>
      <c r="B73" s="185"/>
      <c r="C73" s="14"/>
      <c r="D73" s="14"/>
      <c r="E73" s="14"/>
      <c r="F73" s="14"/>
      <c r="G73" s="14"/>
      <c r="H73" s="19"/>
      <c r="I73" s="187"/>
    </row>
    <row r="74" spans="1:9" ht="15.75">
      <c r="A74" s="541"/>
      <c r="B74" s="180"/>
      <c r="C74" s="14"/>
      <c r="D74" s="14"/>
      <c r="E74" s="14"/>
      <c r="F74" s="14"/>
      <c r="G74" s="14"/>
      <c r="H74" s="19"/>
      <c r="I74" s="187"/>
    </row>
    <row r="75" spans="1:9" ht="15.75">
      <c r="A75" s="541">
        <v>28</v>
      </c>
      <c r="B75" s="177" t="s">
        <v>611</v>
      </c>
      <c r="C75" s="14" t="s">
        <v>706</v>
      </c>
      <c r="D75" s="14" t="s">
        <v>707</v>
      </c>
      <c r="E75" s="178" t="s">
        <v>708</v>
      </c>
      <c r="F75" s="178" t="s">
        <v>615</v>
      </c>
      <c r="G75" s="14">
        <v>264</v>
      </c>
      <c r="H75" s="19"/>
      <c r="I75" s="187"/>
    </row>
    <row r="76" spans="1:9" ht="15.75">
      <c r="A76" s="541">
        <v>28</v>
      </c>
      <c r="B76" s="180">
        <v>9</v>
      </c>
      <c r="C76" s="14" t="s">
        <v>706</v>
      </c>
      <c r="D76" s="14" t="s">
        <v>709</v>
      </c>
      <c r="E76" s="14" t="s">
        <v>710</v>
      </c>
      <c r="F76" s="14" t="s">
        <v>618</v>
      </c>
      <c r="G76" s="14">
        <v>892.8</v>
      </c>
      <c r="H76" s="19"/>
      <c r="I76" s="187"/>
    </row>
    <row r="77" spans="1:9" ht="15.75">
      <c r="A77" s="541">
        <v>28</v>
      </c>
      <c r="B77" s="180">
        <v>1</v>
      </c>
      <c r="C77" s="14" t="s">
        <v>706</v>
      </c>
      <c r="D77" s="14" t="s">
        <v>711</v>
      </c>
      <c r="E77" s="14" t="s">
        <v>712</v>
      </c>
      <c r="F77" s="14" t="s">
        <v>621</v>
      </c>
      <c r="G77" s="14">
        <v>264</v>
      </c>
      <c r="H77" s="19"/>
      <c r="I77" s="187"/>
    </row>
    <row r="78" spans="1:9" ht="15.75">
      <c r="A78" s="541">
        <v>28</v>
      </c>
      <c r="B78" s="180">
        <v>1</v>
      </c>
      <c r="C78" s="14" t="s">
        <v>706</v>
      </c>
      <c r="D78" s="14" t="s">
        <v>713</v>
      </c>
      <c r="E78" s="14" t="s">
        <v>714</v>
      </c>
      <c r="F78" s="14" t="s">
        <v>624</v>
      </c>
      <c r="G78" s="14">
        <v>290.4</v>
      </c>
      <c r="H78" s="19"/>
      <c r="I78" s="187"/>
    </row>
    <row r="79" spans="1:9" ht="15.75">
      <c r="A79" s="541"/>
      <c r="B79" s="180"/>
      <c r="C79" s="14"/>
      <c r="D79" s="14"/>
      <c r="E79" s="14"/>
      <c r="F79" s="14"/>
      <c r="G79" s="14"/>
      <c r="H79" s="19"/>
      <c r="I79" s="187"/>
    </row>
    <row r="80" spans="1:9" ht="15.75">
      <c r="A80" s="541"/>
      <c r="B80" s="180"/>
      <c r="C80" s="14"/>
      <c r="D80" s="14"/>
      <c r="E80" s="14"/>
      <c r="F80" s="14"/>
      <c r="G80" s="14"/>
      <c r="H80" s="19"/>
      <c r="I80" s="187"/>
    </row>
    <row r="81" spans="1:9" ht="15.75">
      <c r="A81" s="541">
        <v>36</v>
      </c>
      <c r="B81" s="177" t="s">
        <v>611</v>
      </c>
      <c r="C81" s="14" t="s">
        <v>715</v>
      </c>
      <c r="D81" s="14" t="s">
        <v>716</v>
      </c>
      <c r="E81" s="178" t="s">
        <v>717</v>
      </c>
      <c r="F81" s="178" t="s">
        <v>615</v>
      </c>
      <c r="G81" s="14">
        <v>264</v>
      </c>
      <c r="H81" s="19"/>
      <c r="I81" s="187"/>
    </row>
    <row r="82" spans="1:9" ht="15.75">
      <c r="A82" s="541">
        <v>36</v>
      </c>
      <c r="B82" s="180">
        <v>1</v>
      </c>
      <c r="C82" s="14" t="s">
        <v>715</v>
      </c>
      <c r="D82" s="14" t="s">
        <v>718</v>
      </c>
      <c r="E82" s="14" t="s">
        <v>719</v>
      </c>
      <c r="F82" s="14" t="s">
        <v>621</v>
      </c>
      <c r="G82" s="14">
        <v>264</v>
      </c>
      <c r="H82" s="19"/>
      <c r="I82" s="187"/>
    </row>
    <row r="83" spans="1:9" ht="15.75">
      <c r="A83" s="541">
        <v>36</v>
      </c>
      <c r="B83" s="180">
        <v>1</v>
      </c>
      <c r="C83" s="14" t="s">
        <v>715</v>
      </c>
      <c r="D83" s="14" t="s">
        <v>720</v>
      </c>
      <c r="E83" s="14" t="s">
        <v>721</v>
      </c>
      <c r="F83" s="14" t="s">
        <v>624</v>
      </c>
      <c r="G83" s="14">
        <v>290.4</v>
      </c>
      <c r="H83" s="19"/>
      <c r="I83" s="187"/>
    </row>
    <row r="84" spans="1:9" ht="15.75">
      <c r="A84" s="541"/>
      <c r="B84" s="180"/>
      <c r="C84" s="14"/>
      <c r="D84" s="14"/>
      <c r="E84" s="14"/>
      <c r="F84" s="14"/>
      <c r="G84" s="14"/>
      <c r="H84" s="19"/>
      <c r="I84" s="187"/>
    </row>
    <row r="85" spans="1:9" ht="15.75">
      <c r="A85" s="541"/>
      <c r="B85" s="180"/>
      <c r="C85" s="14"/>
      <c r="D85" s="14"/>
      <c r="E85" s="14"/>
      <c r="F85" s="14"/>
      <c r="G85" s="14"/>
      <c r="H85" s="19"/>
      <c r="I85" s="187"/>
    </row>
    <row r="86" spans="1:9" ht="15.75">
      <c r="A86" s="541">
        <v>38</v>
      </c>
      <c r="B86" s="177" t="s">
        <v>611</v>
      </c>
      <c r="C86" s="14" t="s">
        <v>722</v>
      </c>
      <c r="D86" s="14" t="s">
        <v>723</v>
      </c>
      <c r="E86" s="178" t="s">
        <v>724</v>
      </c>
      <c r="F86" s="178" t="s">
        <v>615</v>
      </c>
      <c r="G86" s="14">
        <v>211.4</v>
      </c>
      <c r="H86" s="19"/>
      <c r="I86" s="187"/>
    </row>
    <row r="87" spans="1:9" ht="15.75">
      <c r="A87" s="541">
        <v>38</v>
      </c>
      <c r="B87" s="180">
        <v>9</v>
      </c>
      <c r="C87" s="14" t="s">
        <v>722</v>
      </c>
      <c r="D87" s="14" t="s">
        <v>725</v>
      </c>
      <c r="E87" s="14" t="s">
        <v>726</v>
      </c>
      <c r="F87" s="14" t="s">
        <v>618</v>
      </c>
      <c r="G87" s="14">
        <v>365</v>
      </c>
      <c r="H87" s="19"/>
      <c r="I87" s="187"/>
    </row>
    <row r="88" spans="1:9" ht="15.75">
      <c r="A88" s="541">
        <v>38</v>
      </c>
      <c r="B88" s="180">
        <v>1</v>
      </c>
      <c r="C88" s="14" t="s">
        <v>722</v>
      </c>
      <c r="D88" s="14" t="s">
        <v>727</v>
      </c>
      <c r="E88" s="14" t="s">
        <v>728</v>
      </c>
      <c r="F88" s="14" t="s">
        <v>621</v>
      </c>
      <c r="G88" s="14">
        <v>211.4</v>
      </c>
      <c r="H88" s="19"/>
      <c r="I88" s="187"/>
    </row>
    <row r="89" spans="1:9" ht="15.75">
      <c r="A89" s="541">
        <v>38</v>
      </c>
      <c r="B89" s="180">
        <v>1</v>
      </c>
      <c r="C89" s="14" t="s">
        <v>722</v>
      </c>
      <c r="D89" s="14" t="s">
        <v>729</v>
      </c>
      <c r="E89" s="14" t="s">
        <v>730</v>
      </c>
      <c r="F89" s="14" t="s">
        <v>624</v>
      </c>
      <c r="G89" s="14">
        <v>232.6</v>
      </c>
      <c r="H89" s="19"/>
      <c r="I89" s="187"/>
    </row>
    <row r="90" spans="1:9" ht="15.75">
      <c r="A90" s="541"/>
      <c r="B90" s="180"/>
      <c r="C90" s="14"/>
      <c r="D90" s="14"/>
      <c r="E90" s="14"/>
      <c r="F90" s="14"/>
      <c r="G90" s="14"/>
      <c r="H90" s="19"/>
      <c r="I90" s="187"/>
    </row>
    <row r="91" spans="1:9" ht="15.75">
      <c r="A91" s="542"/>
      <c r="B91" s="185"/>
      <c r="C91" s="14"/>
      <c r="D91" s="14"/>
      <c r="E91" s="14"/>
      <c r="F91" s="14"/>
      <c r="G91" s="14"/>
      <c r="H91" s="19"/>
      <c r="I91" s="187"/>
    </row>
    <row r="92" spans="1:9" ht="15.75">
      <c r="A92" s="541">
        <v>39</v>
      </c>
      <c r="B92" s="177" t="s">
        <v>611</v>
      </c>
      <c r="C92" s="14" t="s">
        <v>731</v>
      </c>
      <c r="D92" s="14" t="s">
        <v>732</v>
      </c>
      <c r="E92" s="178" t="s">
        <v>733</v>
      </c>
      <c r="F92" s="178" t="s">
        <v>615</v>
      </c>
      <c r="G92" s="14">
        <v>249.8</v>
      </c>
      <c r="H92" s="19"/>
      <c r="I92" s="187"/>
    </row>
    <row r="93" spans="1:9" ht="15.75">
      <c r="A93" s="541">
        <v>39</v>
      </c>
      <c r="B93" s="180">
        <v>9</v>
      </c>
      <c r="C93" s="14" t="s">
        <v>731</v>
      </c>
      <c r="D93" s="14" t="s">
        <v>734</v>
      </c>
      <c r="E93" s="14" t="s">
        <v>735</v>
      </c>
      <c r="F93" s="14" t="s">
        <v>618</v>
      </c>
      <c r="G93" s="14">
        <v>443.8</v>
      </c>
      <c r="H93" s="19"/>
      <c r="I93" s="187"/>
    </row>
    <row r="94" spans="1:9" ht="15.75">
      <c r="A94" s="541">
        <v>39</v>
      </c>
      <c r="B94" s="180">
        <v>1</v>
      </c>
      <c r="C94" s="14" t="s">
        <v>731</v>
      </c>
      <c r="D94" s="14" t="s">
        <v>736</v>
      </c>
      <c r="E94" s="14" t="s">
        <v>737</v>
      </c>
      <c r="F94" s="14" t="s">
        <v>621</v>
      </c>
      <c r="G94" s="14">
        <v>249.8</v>
      </c>
      <c r="H94" s="19"/>
      <c r="I94" s="187"/>
    </row>
    <row r="95" spans="1:9" ht="15.75">
      <c r="A95" s="541">
        <v>39</v>
      </c>
      <c r="B95" s="180">
        <v>1</v>
      </c>
      <c r="C95" s="14" t="s">
        <v>731</v>
      </c>
      <c r="D95" s="14" t="s">
        <v>738</v>
      </c>
      <c r="E95" s="14" t="s">
        <v>739</v>
      </c>
      <c r="F95" s="14" t="s">
        <v>624</v>
      </c>
      <c r="G95" s="14">
        <v>269.4</v>
      </c>
      <c r="H95" s="19"/>
      <c r="I95" s="187"/>
    </row>
    <row r="96" spans="1:9" ht="15.75">
      <c r="A96" s="541"/>
      <c r="B96" s="180"/>
      <c r="C96" s="14"/>
      <c r="D96" s="14"/>
      <c r="E96" s="14"/>
      <c r="F96" s="14"/>
      <c r="G96" s="14"/>
      <c r="H96" s="19"/>
      <c r="I96" s="187"/>
    </row>
    <row r="97" spans="1:9" ht="15.75">
      <c r="A97" s="541"/>
      <c r="B97" s="180"/>
      <c r="C97" s="14"/>
      <c r="D97" s="14"/>
      <c r="E97" s="14"/>
      <c r="F97" s="14"/>
      <c r="G97" s="14"/>
      <c r="H97" s="19"/>
      <c r="I97" s="187"/>
    </row>
    <row r="98" spans="1:9" ht="15.75">
      <c r="A98" s="541">
        <v>41</v>
      </c>
      <c r="B98" s="177" t="s">
        <v>611</v>
      </c>
      <c r="C98" s="14" t="s">
        <v>740</v>
      </c>
      <c r="D98" s="14" t="s">
        <v>741</v>
      </c>
      <c r="E98" s="178" t="s">
        <v>742</v>
      </c>
      <c r="F98" s="178" t="s">
        <v>615</v>
      </c>
      <c r="G98" s="14">
        <v>302.8</v>
      </c>
      <c r="H98" s="19"/>
      <c r="I98" s="187"/>
    </row>
    <row r="99" spans="1:9" ht="15.75">
      <c r="A99" s="541">
        <v>41</v>
      </c>
      <c r="B99" s="180">
        <v>9</v>
      </c>
      <c r="C99" s="14" t="s">
        <v>740</v>
      </c>
      <c r="D99" s="14" t="s">
        <v>743</v>
      </c>
      <c r="E99" s="14" t="s">
        <v>744</v>
      </c>
      <c r="F99" s="14" t="s">
        <v>618</v>
      </c>
      <c r="G99" s="14">
        <v>809.2</v>
      </c>
      <c r="H99" s="19"/>
      <c r="I99" s="187"/>
    </row>
    <row r="100" spans="1:9" ht="15.75">
      <c r="A100" s="541">
        <v>41</v>
      </c>
      <c r="B100" s="180">
        <v>1</v>
      </c>
      <c r="C100" s="14" t="s">
        <v>740</v>
      </c>
      <c r="D100" s="14" t="s">
        <v>745</v>
      </c>
      <c r="E100" s="14" t="s">
        <v>746</v>
      </c>
      <c r="F100" s="14" t="s">
        <v>621</v>
      </c>
      <c r="G100" s="14">
        <v>302.8</v>
      </c>
      <c r="H100" s="19"/>
      <c r="I100" s="187"/>
    </row>
    <row r="101" spans="1:9" ht="15.75">
      <c r="A101" s="541">
        <v>41</v>
      </c>
      <c r="B101" s="180">
        <v>1</v>
      </c>
      <c r="C101" s="14" t="s">
        <v>740</v>
      </c>
      <c r="D101" s="14" t="s">
        <v>747</v>
      </c>
      <c r="E101" s="14" t="s">
        <v>748</v>
      </c>
      <c r="F101" s="14" t="s">
        <v>624</v>
      </c>
      <c r="G101" s="14">
        <v>333</v>
      </c>
      <c r="H101" s="19"/>
      <c r="I101" s="187"/>
    </row>
    <row r="102" spans="1:9" ht="15.75">
      <c r="A102" s="541">
        <v>41</v>
      </c>
      <c r="B102" s="180">
        <v>1</v>
      </c>
      <c r="C102" s="14" t="s">
        <v>740</v>
      </c>
      <c r="D102" s="14" t="s">
        <v>2324</v>
      </c>
      <c r="E102" s="14" t="s">
        <v>2323</v>
      </c>
      <c r="F102" s="14" t="s">
        <v>624</v>
      </c>
      <c r="G102" s="14">
        <v>688</v>
      </c>
      <c r="H102" s="19"/>
      <c r="I102" s="187"/>
    </row>
    <row r="103" spans="1:9" ht="15.75">
      <c r="A103" s="541"/>
      <c r="B103" s="180"/>
      <c r="C103" s="14"/>
      <c r="D103" s="14"/>
      <c r="E103" s="14"/>
      <c r="F103" s="14"/>
      <c r="G103" s="14"/>
      <c r="H103" s="19"/>
      <c r="I103" s="187"/>
    </row>
    <row r="104" spans="1:9" ht="15.75">
      <c r="A104" s="541"/>
      <c r="B104" s="180"/>
      <c r="C104" s="14"/>
      <c r="D104" s="14"/>
      <c r="E104" s="14"/>
      <c r="F104" s="14"/>
      <c r="G104" s="14"/>
      <c r="H104" s="19"/>
      <c r="I104" s="187"/>
    </row>
    <row r="105" spans="1:9" ht="15.75">
      <c r="A105" s="541">
        <v>45</v>
      </c>
      <c r="B105" s="177" t="s">
        <v>611</v>
      </c>
      <c r="C105" s="14" t="s">
        <v>749</v>
      </c>
      <c r="D105" s="14" t="s">
        <v>750</v>
      </c>
      <c r="E105" s="178" t="s">
        <v>751</v>
      </c>
      <c r="F105" s="178" t="s">
        <v>615</v>
      </c>
      <c r="G105" s="14">
        <v>203.8</v>
      </c>
      <c r="H105" s="19"/>
      <c r="I105" s="187"/>
    </row>
    <row r="106" spans="1:9" ht="15.75">
      <c r="A106" s="541">
        <v>45</v>
      </c>
      <c r="B106" s="180">
        <v>9</v>
      </c>
      <c r="C106" s="14" t="s">
        <v>749</v>
      </c>
      <c r="D106" s="14" t="s">
        <v>752</v>
      </c>
      <c r="E106" s="14" t="s">
        <v>753</v>
      </c>
      <c r="F106" s="14" t="s">
        <v>618</v>
      </c>
      <c r="G106" s="14">
        <v>649</v>
      </c>
      <c r="H106" s="19"/>
      <c r="I106" s="187"/>
    </row>
    <row r="107" spans="1:9" ht="15.75">
      <c r="A107" s="541">
        <v>45</v>
      </c>
      <c r="B107" s="180">
        <v>1</v>
      </c>
      <c r="C107" s="14" t="s">
        <v>749</v>
      </c>
      <c r="D107" s="14" t="s">
        <v>754</v>
      </c>
      <c r="E107" s="14" t="s">
        <v>755</v>
      </c>
      <c r="F107" s="14" t="s">
        <v>621</v>
      </c>
      <c r="G107" s="14">
        <v>203.8</v>
      </c>
      <c r="H107" s="19"/>
      <c r="I107" s="187"/>
    </row>
    <row r="108" spans="1:9" ht="15.75">
      <c r="A108" s="541">
        <v>45</v>
      </c>
      <c r="B108" s="180">
        <v>1</v>
      </c>
      <c r="C108" s="14" t="s">
        <v>749</v>
      </c>
      <c r="D108" s="14" t="s">
        <v>756</v>
      </c>
      <c r="E108" s="14" t="s">
        <v>757</v>
      </c>
      <c r="F108" s="14" t="s">
        <v>624</v>
      </c>
      <c r="G108" s="14">
        <v>224.2</v>
      </c>
      <c r="H108" s="19"/>
      <c r="I108" s="187"/>
    </row>
    <row r="109" spans="1:9" ht="15.75">
      <c r="A109" s="541"/>
      <c r="B109" s="180"/>
      <c r="C109" s="14"/>
      <c r="D109" s="14"/>
      <c r="E109" s="14"/>
      <c r="F109" s="14"/>
      <c r="G109" s="14"/>
      <c r="H109" s="19"/>
      <c r="I109" s="187"/>
    </row>
    <row r="110" spans="1:9" ht="15.75">
      <c r="A110" s="541"/>
      <c r="B110" s="180"/>
      <c r="C110" s="14"/>
      <c r="D110" s="14"/>
      <c r="E110" s="14"/>
      <c r="F110" s="14"/>
      <c r="G110" s="14"/>
      <c r="H110" s="19"/>
      <c r="I110" s="187"/>
    </row>
    <row r="111" spans="1:9" ht="15.75">
      <c r="A111" s="541">
        <v>46</v>
      </c>
      <c r="B111" s="177" t="s">
        <v>611</v>
      </c>
      <c r="C111" s="14" t="s">
        <v>758</v>
      </c>
      <c r="D111" s="14" t="s">
        <v>759</v>
      </c>
      <c r="E111" s="178" t="s">
        <v>760</v>
      </c>
      <c r="F111" s="178" t="s">
        <v>615</v>
      </c>
      <c r="G111" s="14">
        <v>162.6</v>
      </c>
      <c r="H111" s="19"/>
      <c r="I111" s="187"/>
    </row>
    <row r="112" spans="1:9" ht="15.75">
      <c r="A112" s="541">
        <v>46</v>
      </c>
      <c r="B112" s="180">
        <v>9</v>
      </c>
      <c r="C112" s="14" t="s">
        <v>758</v>
      </c>
      <c r="D112" s="14" t="s">
        <v>761</v>
      </c>
      <c r="E112" s="14" t="s">
        <v>762</v>
      </c>
      <c r="F112" s="14" t="s">
        <v>618</v>
      </c>
      <c r="G112" s="14">
        <v>386.2</v>
      </c>
      <c r="H112" s="19"/>
      <c r="I112" s="187"/>
    </row>
    <row r="113" spans="1:9" ht="15.75">
      <c r="A113" s="541">
        <v>46</v>
      </c>
      <c r="B113" s="180">
        <v>1</v>
      </c>
      <c r="C113" s="14" t="s">
        <v>758</v>
      </c>
      <c r="D113" s="14" t="s">
        <v>763</v>
      </c>
      <c r="E113" s="14" t="s">
        <v>764</v>
      </c>
      <c r="F113" s="14" t="s">
        <v>621</v>
      </c>
      <c r="G113" s="14">
        <v>162.6</v>
      </c>
      <c r="H113" s="19"/>
      <c r="I113" s="187"/>
    </row>
    <row r="114" spans="1:9" ht="15.75">
      <c r="A114" s="541">
        <v>46</v>
      </c>
      <c r="B114" s="180">
        <v>1</v>
      </c>
      <c r="C114" s="14" t="s">
        <v>758</v>
      </c>
      <c r="D114" s="14" t="s">
        <v>765</v>
      </c>
      <c r="E114" s="14" t="s">
        <v>766</v>
      </c>
      <c r="F114" s="14" t="s">
        <v>624</v>
      </c>
      <c r="G114" s="14">
        <v>410</v>
      </c>
      <c r="H114" s="19"/>
      <c r="I114" s="187"/>
    </row>
    <row r="115" spans="1:9" ht="15.75">
      <c r="A115" s="541"/>
      <c r="B115" s="180"/>
      <c r="C115" s="14"/>
      <c r="D115" s="14"/>
      <c r="E115" s="14"/>
      <c r="F115" s="14"/>
      <c r="G115" s="14"/>
      <c r="H115" s="19"/>
      <c r="I115" s="187"/>
    </row>
    <row r="116" spans="1:9" ht="15.75">
      <c r="A116" s="541"/>
      <c r="B116" s="180"/>
      <c r="C116" s="14"/>
      <c r="D116" s="14"/>
      <c r="E116" s="14"/>
      <c r="F116" s="14"/>
      <c r="G116" s="14"/>
      <c r="H116" s="19"/>
      <c r="I116" s="187"/>
    </row>
    <row r="117" spans="1:9" ht="15.75">
      <c r="A117" s="541">
        <v>55</v>
      </c>
      <c r="B117" s="177" t="s">
        <v>611</v>
      </c>
      <c r="C117" s="14" t="s">
        <v>767</v>
      </c>
      <c r="D117" s="14" t="s">
        <v>768</v>
      </c>
      <c r="E117" s="178" t="s">
        <v>769</v>
      </c>
      <c r="F117" s="178" t="s">
        <v>615</v>
      </c>
      <c r="G117" s="14">
        <v>264</v>
      </c>
      <c r="H117" s="19"/>
      <c r="I117" s="187"/>
    </row>
    <row r="118" spans="1:9" ht="15.75">
      <c r="A118" s="541">
        <v>55</v>
      </c>
      <c r="B118" s="180">
        <v>1</v>
      </c>
      <c r="C118" s="14" t="s">
        <v>767</v>
      </c>
      <c r="D118" s="14" t="s">
        <v>770</v>
      </c>
      <c r="E118" s="14" t="s">
        <v>771</v>
      </c>
      <c r="F118" s="14" t="s">
        <v>621</v>
      </c>
      <c r="G118" s="14">
        <v>264</v>
      </c>
      <c r="H118" s="19"/>
      <c r="I118" s="187"/>
    </row>
    <row r="119" spans="1:9" ht="15.75">
      <c r="A119" s="541">
        <v>55</v>
      </c>
      <c r="B119" s="180">
        <v>1</v>
      </c>
      <c r="C119" s="14" t="s">
        <v>767</v>
      </c>
      <c r="D119" s="14" t="s">
        <v>772</v>
      </c>
      <c r="E119" s="14" t="s">
        <v>773</v>
      </c>
      <c r="F119" s="14" t="s">
        <v>624</v>
      </c>
      <c r="G119" s="14">
        <v>290.4</v>
      </c>
      <c r="H119" s="19"/>
      <c r="I119" s="187"/>
    </row>
    <row r="120" spans="1:9" ht="15.75">
      <c r="A120" s="541">
        <v>55</v>
      </c>
      <c r="B120" s="180">
        <v>1</v>
      </c>
      <c r="C120" s="14" t="s">
        <v>767</v>
      </c>
      <c r="D120" s="14" t="s">
        <v>2325</v>
      </c>
      <c r="E120" s="14" t="s">
        <v>2326</v>
      </c>
      <c r="F120" s="14" t="s">
        <v>624</v>
      </c>
      <c r="G120" s="14">
        <v>688</v>
      </c>
      <c r="H120" s="19"/>
      <c r="I120" s="187"/>
    </row>
    <row r="121" spans="1:9" ht="15.75">
      <c r="A121" s="541"/>
      <c r="B121" s="180"/>
      <c r="C121" s="14"/>
      <c r="D121" s="14"/>
      <c r="E121" s="14"/>
      <c r="F121" s="14"/>
      <c r="G121" s="14"/>
      <c r="H121" s="19"/>
      <c r="I121" s="187"/>
    </row>
    <row r="122" spans="1:9" ht="15.75">
      <c r="A122" s="541"/>
      <c r="B122" s="180"/>
      <c r="C122" s="14"/>
      <c r="D122" s="14"/>
      <c r="E122" s="14"/>
      <c r="F122" s="14"/>
      <c r="G122" s="14"/>
      <c r="H122" s="19"/>
      <c r="I122" s="187"/>
    </row>
    <row r="123" spans="1:9" ht="15.75">
      <c r="A123" s="541">
        <v>59</v>
      </c>
      <c r="B123" s="177" t="s">
        <v>611</v>
      </c>
      <c r="C123" s="14" t="s">
        <v>774</v>
      </c>
      <c r="D123" s="14" t="s">
        <v>775</v>
      </c>
      <c r="E123" s="178" t="s">
        <v>776</v>
      </c>
      <c r="F123" s="178" t="s">
        <v>615</v>
      </c>
      <c r="G123" s="14">
        <v>280.6</v>
      </c>
      <c r="H123" s="19"/>
      <c r="I123" s="187"/>
    </row>
    <row r="124" spans="1:9" ht="15.75">
      <c r="A124" s="541">
        <v>59</v>
      </c>
      <c r="B124" s="180">
        <v>9</v>
      </c>
      <c r="C124" s="14" t="s">
        <v>774</v>
      </c>
      <c r="D124" s="14" t="s">
        <v>777</v>
      </c>
      <c r="E124" s="14" t="s">
        <v>778</v>
      </c>
      <c r="F124" s="14" t="s">
        <v>618</v>
      </c>
      <c r="G124" s="14">
        <v>942.4</v>
      </c>
      <c r="H124" s="19"/>
      <c r="I124" s="187"/>
    </row>
    <row r="125" spans="1:9" ht="15.75">
      <c r="A125" s="541">
        <v>59</v>
      </c>
      <c r="B125" s="180">
        <v>1</v>
      </c>
      <c r="C125" s="14" t="s">
        <v>774</v>
      </c>
      <c r="D125" s="14" t="s">
        <v>779</v>
      </c>
      <c r="E125" s="14" t="s">
        <v>780</v>
      </c>
      <c r="F125" s="14" t="s">
        <v>621</v>
      </c>
      <c r="G125" s="14">
        <v>280.6</v>
      </c>
      <c r="H125" s="19"/>
      <c r="I125" s="187"/>
    </row>
    <row r="126" spans="1:9" ht="15.75">
      <c r="A126" s="541">
        <v>59</v>
      </c>
      <c r="B126" s="180">
        <v>1</v>
      </c>
      <c r="C126" s="14" t="s">
        <v>774</v>
      </c>
      <c r="D126" s="14" t="s">
        <v>781</v>
      </c>
      <c r="E126" s="14" t="s">
        <v>782</v>
      </c>
      <c r="F126" s="14" t="s">
        <v>624</v>
      </c>
      <c r="G126" s="14">
        <v>308.6</v>
      </c>
      <c r="H126" s="19"/>
      <c r="I126" s="187"/>
    </row>
    <row r="127" spans="1:9" ht="15.75">
      <c r="A127" s="541"/>
      <c r="B127" s="180"/>
      <c r="C127" s="14"/>
      <c r="D127" s="14"/>
      <c r="E127" s="14"/>
      <c r="F127" s="14"/>
      <c r="G127" s="14"/>
      <c r="H127" s="19"/>
      <c r="I127" s="187"/>
    </row>
    <row r="128" spans="1:9" ht="15.75">
      <c r="A128" s="541"/>
      <c r="B128" s="180"/>
      <c r="C128" s="14"/>
      <c r="D128" s="14"/>
      <c r="E128" s="14"/>
      <c r="F128" s="14"/>
      <c r="G128" s="14"/>
      <c r="H128" s="19"/>
      <c r="I128" s="187"/>
    </row>
    <row r="129" spans="1:9" ht="15.75">
      <c r="A129" s="541">
        <v>65</v>
      </c>
      <c r="B129" s="177" t="s">
        <v>611</v>
      </c>
      <c r="C129" s="14" t="s">
        <v>783</v>
      </c>
      <c r="D129" s="14" t="s">
        <v>784</v>
      </c>
      <c r="E129" s="178" t="s">
        <v>785</v>
      </c>
      <c r="F129" s="178" t="s">
        <v>615</v>
      </c>
      <c r="G129" s="14">
        <v>280.6</v>
      </c>
      <c r="H129" s="19"/>
      <c r="I129" s="187"/>
    </row>
    <row r="130" spans="1:9" ht="15.75">
      <c r="A130" s="541">
        <v>65</v>
      </c>
      <c r="B130" s="180">
        <v>1</v>
      </c>
      <c r="C130" s="14" t="s">
        <v>783</v>
      </c>
      <c r="D130" s="14" t="s">
        <v>786</v>
      </c>
      <c r="E130" s="14" t="s">
        <v>787</v>
      </c>
      <c r="F130" s="14" t="s">
        <v>621</v>
      </c>
      <c r="G130" s="14">
        <v>280.6</v>
      </c>
      <c r="H130" s="19"/>
      <c r="I130" s="187"/>
    </row>
    <row r="131" spans="1:9" ht="15.75">
      <c r="A131" s="541">
        <v>65</v>
      </c>
      <c r="B131" s="180">
        <v>1</v>
      </c>
      <c r="C131" s="14" t="s">
        <v>783</v>
      </c>
      <c r="D131" s="14" t="s">
        <v>788</v>
      </c>
      <c r="E131" s="14" t="s">
        <v>789</v>
      </c>
      <c r="F131" s="14" t="s">
        <v>624</v>
      </c>
      <c r="G131" s="14">
        <v>308.6</v>
      </c>
      <c r="H131" s="19"/>
      <c r="I131" s="187"/>
    </row>
    <row r="132" spans="1:9" ht="15.75">
      <c r="A132" s="541"/>
      <c r="B132" s="180"/>
      <c r="C132" s="14"/>
      <c r="D132" s="14"/>
      <c r="E132" s="14"/>
      <c r="F132" s="14"/>
      <c r="G132" s="14"/>
      <c r="H132" s="19"/>
      <c r="I132" s="187"/>
    </row>
    <row r="133" spans="1:9" ht="15.75">
      <c r="A133" s="541"/>
      <c r="B133" s="180"/>
      <c r="C133" s="14"/>
      <c r="D133" s="14"/>
      <c r="E133" s="14"/>
      <c r="F133" s="14"/>
      <c r="G133" s="14"/>
      <c r="H133" s="19"/>
      <c r="I133" s="187"/>
    </row>
    <row r="134" spans="1:9" ht="15.75">
      <c r="A134" s="541">
        <v>75</v>
      </c>
      <c r="B134" s="177" t="s">
        <v>611</v>
      </c>
      <c r="C134" s="14" t="s">
        <v>790</v>
      </c>
      <c r="D134" s="14" t="s">
        <v>791</v>
      </c>
      <c r="E134" s="178" t="s">
        <v>792</v>
      </c>
      <c r="F134" s="178" t="s">
        <v>615</v>
      </c>
      <c r="G134" s="14">
        <v>247.8</v>
      </c>
      <c r="H134" s="19"/>
      <c r="I134" s="187"/>
    </row>
    <row r="135" spans="1:9" ht="15.75">
      <c r="A135" s="541">
        <v>75</v>
      </c>
      <c r="B135" s="180">
        <v>9</v>
      </c>
      <c r="C135" s="14" t="s">
        <v>790</v>
      </c>
      <c r="D135" s="14" t="s">
        <v>793</v>
      </c>
      <c r="E135" s="14" t="s">
        <v>794</v>
      </c>
      <c r="F135" s="14" t="s">
        <v>618</v>
      </c>
      <c r="G135" s="14">
        <v>248.2</v>
      </c>
      <c r="H135" s="19"/>
      <c r="I135" s="187"/>
    </row>
    <row r="136" spans="1:9" ht="15.75">
      <c r="A136" s="541">
        <v>75</v>
      </c>
      <c r="B136" s="180">
        <v>1</v>
      </c>
      <c r="C136" s="14" t="s">
        <v>790</v>
      </c>
      <c r="D136" s="14" t="s">
        <v>795</v>
      </c>
      <c r="E136" s="14" t="s">
        <v>796</v>
      </c>
      <c r="F136" s="14" t="s">
        <v>621</v>
      </c>
      <c r="G136" s="14">
        <v>247.8</v>
      </c>
      <c r="H136" s="19"/>
      <c r="I136" s="187"/>
    </row>
    <row r="137" spans="1:9" ht="15.75">
      <c r="A137" s="541">
        <v>75</v>
      </c>
      <c r="B137" s="180">
        <v>1</v>
      </c>
      <c r="C137" s="14" t="s">
        <v>790</v>
      </c>
      <c r="D137" s="14" t="s">
        <v>797</v>
      </c>
      <c r="E137" s="14" t="s">
        <v>798</v>
      </c>
      <c r="F137" s="14" t="s">
        <v>624</v>
      </c>
      <c r="G137" s="14">
        <v>272.6</v>
      </c>
      <c r="H137" s="19"/>
      <c r="I137" s="187"/>
    </row>
    <row r="138" spans="1:9" ht="15.75">
      <c r="A138" s="541"/>
      <c r="B138" s="180"/>
      <c r="C138" s="14"/>
      <c r="D138" s="14"/>
      <c r="E138" s="14"/>
      <c r="F138" s="14"/>
      <c r="G138" s="14"/>
      <c r="H138" s="19"/>
      <c r="I138" s="187"/>
    </row>
    <row r="139" spans="1:9" ht="15.75">
      <c r="A139" s="541"/>
      <c r="B139" s="180"/>
      <c r="C139" s="14"/>
      <c r="D139" s="14"/>
      <c r="E139" s="14"/>
      <c r="F139" s="14"/>
      <c r="G139" s="14"/>
      <c r="H139" s="19"/>
      <c r="I139" s="187"/>
    </row>
    <row r="140" spans="1:9" ht="15.75">
      <c r="A140" s="541">
        <v>78</v>
      </c>
      <c r="B140" s="177" t="s">
        <v>611</v>
      </c>
      <c r="C140" s="14" t="s">
        <v>799</v>
      </c>
      <c r="D140" s="14" t="s">
        <v>800</v>
      </c>
      <c r="E140" s="178" t="s">
        <v>801</v>
      </c>
      <c r="F140" s="178" t="s">
        <v>615</v>
      </c>
      <c r="G140" s="14">
        <v>289.6</v>
      </c>
      <c r="H140" s="19"/>
      <c r="I140" s="187"/>
    </row>
    <row r="141" spans="1:9" ht="15.75">
      <c r="A141" s="541">
        <v>78</v>
      </c>
      <c r="B141" s="180">
        <v>1</v>
      </c>
      <c r="C141" s="14" t="s">
        <v>799</v>
      </c>
      <c r="D141" s="14" t="s">
        <v>802</v>
      </c>
      <c r="E141" s="14" t="s">
        <v>803</v>
      </c>
      <c r="F141" s="14" t="s">
        <v>621</v>
      </c>
      <c r="G141" s="14">
        <v>289.6</v>
      </c>
      <c r="H141" s="19"/>
      <c r="I141" s="187"/>
    </row>
    <row r="142" spans="1:9" ht="15.75">
      <c r="A142" s="541">
        <v>78</v>
      </c>
      <c r="B142" s="180">
        <v>1</v>
      </c>
      <c r="C142" s="14" t="s">
        <v>799</v>
      </c>
      <c r="D142" s="927" t="s">
        <v>804</v>
      </c>
      <c r="E142" s="627" t="s">
        <v>805</v>
      </c>
      <c r="F142" s="14" t="s">
        <v>624</v>
      </c>
      <c r="G142" s="14">
        <v>318.6</v>
      </c>
      <c r="H142" s="19"/>
      <c r="I142" s="187"/>
    </row>
    <row r="143" spans="1:9" ht="15.75">
      <c r="A143" s="541"/>
      <c r="B143" s="180"/>
      <c r="C143" s="14"/>
      <c r="D143" s="927"/>
      <c r="E143" s="627"/>
      <c r="F143" s="627"/>
      <c r="G143" s="14"/>
      <c r="H143" s="19"/>
      <c r="I143" s="187"/>
    </row>
    <row r="144" spans="1:9" ht="15.75">
      <c r="A144" s="541"/>
      <c r="B144" s="180"/>
      <c r="C144" s="14"/>
      <c r="D144" s="627"/>
      <c r="E144" s="627"/>
      <c r="F144" s="627"/>
      <c r="G144" s="14"/>
      <c r="H144" s="19"/>
      <c r="I144" s="187"/>
    </row>
    <row r="145" spans="1:9" ht="15.75">
      <c r="A145" s="541">
        <v>79</v>
      </c>
      <c r="B145" s="177" t="s">
        <v>611</v>
      </c>
      <c r="C145" s="14" t="s">
        <v>806</v>
      </c>
      <c r="D145" s="14" t="s">
        <v>807</v>
      </c>
      <c r="E145" s="178" t="s">
        <v>808</v>
      </c>
      <c r="F145" s="178" t="s">
        <v>615</v>
      </c>
      <c r="G145" s="14">
        <v>264</v>
      </c>
      <c r="H145" s="19"/>
      <c r="I145" s="187"/>
    </row>
    <row r="146" spans="1:9" ht="15.75">
      <c r="A146" s="541">
        <v>79</v>
      </c>
      <c r="B146" s="180">
        <v>9</v>
      </c>
      <c r="C146" s="14" t="s">
        <v>806</v>
      </c>
      <c r="D146" s="14" t="s">
        <v>809</v>
      </c>
      <c r="E146" s="14" t="s">
        <v>810</v>
      </c>
      <c r="F146" s="14" t="s">
        <v>618</v>
      </c>
      <c r="G146" s="14">
        <v>705.8</v>
      </c>
      <c r="H146" s="19"/>
      <c r="I146" s="187"/>
    </row>
    <row r="147" spans="1:9" ht="15.75">
      <c r="A147" s="541">
        <v>79</v>
      </c>
      <c r="B147" s="180">
        <v>1</v>
      </c>
      <c r="C147" s="14" t="s">
        <v>806</v>
      </c>
      <c r="D147" s="14" t="s">
        <v>811</v>
      </c>
      <c r="E147" s="14" t="s">
        <v>812</v>
      </c>
      <c r="F147" s="14" t="s">
        <v>621</v>
      </c>
      <c r="G147" s="14">
        <v>264</v>
      </c>
      <c r="H147" s="19"/>
      <c r="I147" s="187"/>
    </row>
    <row r="148" spans="1:9" ht="15.75">
      <c r="A148" s="541">
        <v>79</v>
      </c>
      <c r="B148" s="180">
        <v>1</v>
      </c>
      <c r="C148" s="14" t="s">
        <v>806</v>
      </c>
      <c r="D148" s="14" t="s">
        <v>813</v>
      </c>
      <c r="E148" s="14" t="s">
        <v>814</v>
      </c>
      <c r="F148" s="14" t="s">
        <v>624</v>
      </c>
      <c r="G148" s="14">
        <v>290.4</v>
      </c>
      <c r="H148" s="19"/>
      <c r="I148" s="187"/>
    </row>
    <row r="149" spans="1:9" ht="15.75">
      <c r="A149" s="541"/>
      <c r="B149" s="180"/>
      <c r="C149" s="14"/>
      <c r="D149" s="14"/>
      <c r="E149" s="14"/>
      <c r="F149" s="14"/>
      <c r="G149" s="14"/>
      <c r="H149" s="19"/>
      <c r="I149" s="187"/>
    </row>
    <row r="150" spans="1:9" ht="15.75">
      <c r="A150" s="541"/>
      <c r="B150" s="180"/>
      <c r="C150" s="14"/>
      <c r="D150" s="14"/>
      <c r="E150" s="14"/>
      <c r="F150" s="14"/>
      <c r="G150" s="14"/>
      <c r="H150" s="19"/>
      <c r="I150" s="187"/>
    </row>
    <row r="151" spans="1:9" ht="15.75">
      <c r="A151" s="541">
        <v>79</v>
      </c>
      <c r="B151" s="177" t="s">
        <v>611</v>
      </c>
      <c r="C151" s="14" t="s">
        <v>815</v>
      </c>
      <c r="D151" s="14" t="s">
        <v>816</v>
      </c>
      <c r="E151" s="178" t="s">
        <v>808</v>
      </c>
      <c r="F151" s="178" t="s">
        <v>615</v>
      </c>
      <c r="G151" s="14">
        <v>264</v>
      </c>
      <c r="H151" s="19"/>
      <c r="I151" s="187"/>
    </row>
    <row r="152" spans="1:9" ht="15.75">
      <c r="A152" s="541">
        <v>79</v>
      </c>
      <c r="B152" s="180">
        <v>9</v>
      </c>
      <c r="C152" s="14" t="s">
        <v>815</v>
      </c>
      <c r="D152" s="14" t="s">
        <v>817</v>
      </c>
      <c r="E152" s="14" t="s">
        <v>810</v>
      </c>
      <c r="F152" s="14" t="s">
        <v>618</v>
      </c>
      <c r="G152" s="14">
        <v>705.8</v>
      </c>
      <c r="H152" s="19"/>
      <c r="I152" s="187"/>
    </row>
    <row r="153" spans="1:9" ht="15.75">
      <c r="A153" s="541">
        <v>79</v>
      </c>
      <c r="B153" s="180">
        <v>1</v>
      </c>
      <c r="C153" s="14" t="s">
        <v>815</v>
      </c>
      <c r="D153" s="14" t="s">
        <v>818</v>
      </c>
      <c r="E153" s="14" t="s">
        <v>812</v>
      </c>
      <c r="F153" s="14" t="s">
        <v>621</v>
      </c>
      <c r="G153" s="14">
        <v>264</v>
      </c>
      <c r="H153" s="19"/>
      <c r="I153" s="187"/>
    </row>
    <row r="154" spans="1:9" ht="15.75">
      <c r="A154" s="541">
        <v>79</v>
      </c>
      <c r="B154" s="180">
        <v>1</v>
      </c>
      <c r="C154" s="14" t="s">
        <v>815</v>
      </c>
      <c r="D154" s="14" t="s">
        <v>819</v>
      </c>
      <c r="E154" s="14" t="s">
        <v>814</v>
      </c>
      <c r="F154" s="14" t="s">
        <v>624</v>
      </c>
      <c r="G154" s="14">
        <v>290.4</v>
      </c>
      <c r="H154" s="19"/>
      <c r="I154" s="187"/>
    </row>
    <row r="155" spans="1:9" ht="15.75">
      <c r="A155" s="541"/>
      <c r="B155" s="180"/>
      <c r="C155" s="14"/>
      <c r="D155" s="14"/>
      <c r="E155" s="14"/>
      <c r="F155" s="14"/>
      <c r="G155" s="14"/>
      <c r="H155" s="19"/>
      <c r="I155" s="187"/>
    </row>
    <row r="156" spans="1:9" ht="15.75">
      <c r="A156" s="541"/>
      <c r="B156" s="180"/>
      <c r="C156" s="14"/>
      <c r="D156" s="14"/>
      <c r="E156" s="14"/>
      <c r="F156" s="14"/>
      <c r="G156" s="14"/>
      <c r="H156" s="19"/>
      <c r="I156" s="187"/>
    </row>
    <row r="157" spans="1:9" ht="15.75">
      <c r="A157" s="541">
        <v>84</v>
      </c>
      <c r="B157" s="177" t="s">
        <v>611</v>
      </c>
      <c r="C157" s="14" t="s">
        <v>820</v>
      </c>
      <c r="D157" s="14" t="s">
        <v>821</v>
      </c>
      <c r="E157" s="178" t="s">
        <v>822</v>
      </c>
      <c r="F157" s="178" t="s">
        <v>615</v>
      </c>
      <c r="G157" s="14">
        <v>211.4</v>
      </c>
      <c r="H157" s="19"/>
      <c r="I157" s="187"/>
    </row>
    <row r="158" spans="1:9" ht="15.75">
      <c r="A158" s="541">
        <v>84</v>
      </c>
      <c r="B158" s="180">
        <v>9</v>
      </c>
      <c r="C158" s="14" t="s">
        <v>820</v>
      </c>
      <c r="D158" s="14" t="s">
        <v>823</v>
      </c>
      <c r="E158" s="14" t="s">
        <v>824</v>
      </c>
      <c r="F158" s="14" t="s">
        <v>618</v>
      </c>
      <c r="G158" s="14">
        <v>365</v>
      </c>
      <c r="H158" s="19"/>
      <c r="I158" s="187"/>
    </row>
    <row r="159" spans="1:9" ht="15.75">
      <c r="A159" s="541">
        <v>84</v>
      </c>
      <c r="B159" s="180">
        <v>1</v>
      </c>
      <c r="C159" s="14" t="s">
        <v>820</v>
      </c>
      <c r="D159" s="14" t="s">
        <v>825</v>
      </c>
      <c r="E159" s="14" t="s">
        <v>826</v>
      </c>
      <c r="F159" s="14" t="s">
        <v>621</v>
      </c>
      <c r="G159" s="14">
        <v>211.4</v>
      </c>
      <c r="H159" s="19"/>
      <c r="I159" s="187"/>
    </row>
    <row r="160" spans="1:9" ht="15.75">
      <c r="A160" s="541">
        <v>84</v>
      </c>
      <c r="B160" s="180">
        <v>1</v>
      </c>
      <c r="C160" s="14" t="s">
        <v>820</v>
      </c>
      <c r="D160" s="14" t="s">
        <v>827</v>
      </c>
      <c r="E160" s="14" t="s">
        <v>828</v>
      </c>
      <c r="F160" s="14" t="s">
        <v>624</v>
      </c>
      <c r="G160" s="14">
        <v>232.6</v>
      </c>
      <c r="H160" s="19"/>
      <c r="I160" s="187"/>
    </row>
    <row r="161" spans="1:9" ht="15.75">
      <c r="A161" s="541"/>
      <c r="B161" s="180"/>
      <c r="C161" s="14"/>
      <c r="D161" s="14"/>
      <c r="E161" s="14"/>
      <c r="F161" s="14"/>
      <c r="G161" s="14"/>
      <c r="H161" s="19"/>
      <c r="I161" s="187"/>
    </row>
    <row r="162" spans="1:9" ht="15.75">
      <c r="A162" s="541"/>
      <c r="B162" s="180"/>
      <c r="C162" s="14"/>
      <c r="D162" s="14"/>
      <c r="E162" s="14"/>
      <c r="F162" s="14"/>
      <c r="G162" s="14"/>
      <c r="H162" s="19"/>
      <c r="I162" s="187"/>
    </row>
    <row r="163" spans="1:9" ht="15.75">
      <c r="A163" s="541">
        <v>90</v>
      </c>
      <c r="B163" s="177" t="s">
        <v>611</v>
      </c>
      <c r="C163" s="14" t="s">
        <v>829</v>
      </c>
      <c r="D163" s="14" t="s">
        <v>830</v>
      </c>
      <c r="E163" s="178" t="s">
        <v>831</v>
      </c>
      <c r="F163" s="178" t="s">
        <v>615</v>
      </c>
      <c r="G163" s="14">
        <v>264</v>
      </c>
      <c r="H163" s="19"/>
      <c r="I163" s="187"/>
    </row>
    <row r="164" spans="1:9" ht="15.75">
      <c r="A164" s="541">
        <v>90</v>
      </c>
      <c r="B164" s="180">
        <v>9</v>
      </c>
      <c r="C164" s="14" t="s">
        <v>829</v>
      </c>
      <c r="D164" s="14" t="s">
        <v>832</v>
      </c>
      <c r="E164" s="14" t="s">
        <v>833</v>
      </c>
      <c r="F164" s="14" t="s">
        <v>618</v>
      </c>
      <c r="G164" s="14">
        <v>705.8</v>
      </c>
      <c r="H164" s="19"/>
      <c r="I164" s="187"/>
    </row>
    <row r="165" spans="1:9" ht="15.75">
      <c r="A165" s="541">
        <v>90</v>
      </c>
      <c r="B165" s="180">
        <v>1</v>
      </c>
      <c r="C165" s="14" t="s">
        <v>829</v>
      </c>
      <c r="D165" s="627" t="s">
        <v>834</v>
      </c>
      <c r="E165" s="627" t="s">
        <v>835</v>
      </c>
      <c r="F165" s="14" t="s">
        <v>621</v>
      </c>
      <c r="G165" s="14">
        <v>264</v>
      </c>
      <c r="H165" s="19"/>
      <c r="I165" s="187"/>
    </row>
    <row r="166" spans="1:9" ht="15.75">
      <c r="A166" s="541">
        <v>90</v>
      </c>
      <c r="B166" s="180">
        <v>1</v>
      </c>
      <c r="C166" s="14" t="s">
        <v>829</v>
      </c>
      <c r="D166" s="627" t="s">
        <v>836</v>
      </c>
      <c r="E166" s="627" t="s">
        <v>837</v>
      </c>
      <c r="F166" s="14" t="s">
        <v>624</v>
      </c>
      <c r="G166" s="14">
        <v>290.4</v>
      </c>
      <c r="H166" s="19"/>
      <c r="I166" s="187"/>
    </row>
    <row r="167" spans="1:9" ht="15.75">
      <c r="A167" s="541"/>
      <c r="B167" s="180"/>
      <c r="C167" s="14"/>
      <c r="D167" s="627"/>
      <c r="E167" s="627"/>
      <c r="F167" s="14"/>
      <c r="G167" s="14"/>
      <c r="H167" s="19"/>
      <c r="I167" s="187"/>
    </row>
    <row r="168" spans="1:9" ht="15.75">
      <c r="A168" s="541"/>
      <c r="B168" s="180"/>
      <c r="C168" s="14"/>
      <c r="D168" s="14"/>
      <c r="E168" s="14"/>
      <c r="F168" s="14"/>
      <c r="G168" s="14"/>
      <c r="H168" s="19"/>
      <c r="I168" s="187"/>
    </row>
    <row r="169" spans="1:9" ht="15.75">
      <c r="A169" s="541">
        <v>92</v>
      </c>
      <c r="B169" s="177" t="s">
        <v>611</v>
      </c>
      <c r="C169" s="14" t="s">
        <v>838</v>
      </c>
      <c r="D169" s="14" t="s">
        <v>839</v>
      </c>
      <c r="E169" s="178" t="s">
        <v>840</v>
      </c>
      <c r="F169" s="178" t="s">
        <v>615</v>
      </c>
      <c r="G169" s="14">
        <v>474.6</v>
      </c>
      <c r="H169" s="19"/>
      <c r="I169" s="187"/>
    </row>
    <row r="170" spans="1:9" ht="15.75">
      <c r="A170" s="541">
        <v>92</v>
      </c>
      <c r="B170" s="180">
        <v>9</v>
      </c>
      <c r="C170" s="14" t="s">
        <v>838</v>
      </c>
      <c r="D170" s="14" t="s">
        <v>841</v>
      </c>
      <c r="E170" s="14" t="s">
        <v>842</v>
      </c>
      <c r="F170" s="14" t="s">
        <v>618</v>
      </c>
      <c r="G170" s="14">
        <v>1423.8</v>
      </c>
      <c r="H170" s="19"/>
      <c r="I170" s="187"/>
    </row>
    <row r="171" spans="1:9" ht="15.75">
      <c r="A171" s="541">
        <v>92</v>
      </c>
      <c r="B171" s="180">
        <v>1</v>
      </c>
      <c r="C171" s="14" t="s">
        <v>838</v>
      </c>
      <c r="D171" s="14" t="s">
        <v>843</v>
      </c>
      <c r="E171" s="14" t="s">
        <v>844</v>
      </c>
      <c r="F171" s="14" t="s">
        <v>621</v>
      </c>
      <c r="G171" s="14">
        <v>474.6</v>
      </c>
      <c r="H171" s="19"/>
      <c r="I171" s="187"/>
    </row>
    <row r="172" spans="1:9" ht="15.75">
      <c r="A172" s="541">
        <v>92</v>
      </c>
      <c r="B172" s="180">
        <v>1</v>
      </c>
      <c r="C172" s="14" t="s">
        <v>838</v>
      </c>
      <c r="D172" s="14" t="s">
        <v>845</v>
      </c>
      <c r="E172" s="14" t="s">
        <v>846</v>
      </c>
      <c r="F172" s="14" t="s">
        <v>624</v>
      </c>
      <c r="G172" s="14">
        <v>522</v>
      </c>
      <c r="H172" s="19"/>
      <c r="I172" s="187"/>
    </row>
    <row r="173" spans="1:9" ht="15.75">
      <c r="A173" s="541"/>
      <c r="B173" s="180"/>
      <c r="C173" s="14"/>
      <c r="D173" s="14"/>
      <c r="E173" s="14"/>
      <c r="F173" s="14"/>
      <c r="G173" s="14"/>
      <c r="H173" s="19"/>
      <c r="I173" s="187"/>
    </row>
    <row r="174" spans="1:9" ht="15.75">
      <c r="A174" s="541"/>
      <c r="B174" s="180"/>
      <c r="C174" s="14"/>
      <c r="D174" s="14"/>
      <c r="E174" s="14"/>
      <c r="F174" s="14"/>
      <c r="G174" s="14"/>
      <c r="H174" s="19"/>
      <c r="I174" s="187"/>
    </row>
    <row r="175" spans="1:9" ht="15.75">
      <c r="A175" s="541">
        <v>91</v>
      </c>
      <c r="B175" s="177" t="s">
        <v>611</v>
      </c>
      <c r="C175" s="14" t="s">
        <v>847</v>
      </c>
      <c r="D175" s="14" t="s">
        <v>848</v>
      </c>
      <c r="E175" s="178" t="s">
        <v>849</v>
      </c>
      <c r="F175" s="178" t="s">
        <v>615</v>
      </c>
      <c r="G175" s="14">
        <v>302.8</v>
      </c>
      <c r="H175" s="19"/>
      <c r="I175" s="187"/>
    </row>
    <row r="176" spans="1:9" ht="15.75">
      <c r="A176" s="541">
        <v>91</v>
      </c>
      <c r="B176" s="180">
        <v>1</v>
      </c>
      <c r="C176" s="14" t="s">
        <v>847</v>
      </c>
      <c r="D176" s="14" t="s">
        <v>850</v>
      </c>
      <c r="E176" s="14" t="s">
        <v>851</v>
      </c>
      <c r="F176" s="14" t="s">
        <v>621</v>
      </c>
      <c r="G176" s="14">
        <v>302.8</v>
      </c>
      <c r="H176" s="19"/>
      <c r="I176" s="187"/>
    </row>
    <row r="177" spans="1:9" ht="15.75">
      <c r="A177" s="541">
        <v>91</v>
      </c>
      <c r="B177" s="180">
        <v>1</v>
      </c>
      <c r="C177" s="14" t="s">
        <v>847</v>
      </c>
      <c r="D177" s="14" t="s">
        <v>852</v>
      </c>
      <c r="E177" s="14" t="s">
        <v>853</v>
      </c>
      <c r="F177" s="14" t="s">
        <v>624</v>
      </c>
      <c r="G177" s="14">
        <v>333</v>
      </c>
      <c r="H177" s="19"/>
      <c r="I177" s="187"/>
    </row>
    <row r="178" spans="1:9" ht="15.75">
      <c r="A178" s="541"/>
      <c r="B178" s="180"/>
      <c r="C178" s="14"/>
      <c r="D178" s="14"/>
      <c r="E178" s="14"/>
      <c r="F178" s="14"/>
      <c r="G178" s="14"/>
      <c r="H178" s="19"/>
      <c r="I178" s="187"/>
    </row>
    <row r="179" spans="1:9" ht="15.75">
      <c r="A179" s="541"/>
      <c r="B179" s="180"/>
      <c r="C179" s="14"/>
      <c r="D179" s="14"/>
      <c r="E179" s="14"/>
      <c r="F179" s="14"/>
      <c r="G179" s="14"/>
      <c r="H179" s="19"/>
      <c r="I179" s="187"/>
    </row>
    <row r="180" spans="1:9" ht="15.75">
      <c r="A180" s="928" t="s">
        <v>854</v>
      </c>
      <c r="B180" s="929"/>
      <c r="C180" s="929"/>
      <c r="D180" s="929"/>
      <c r="E180" s="929"/>
      <c r="F180" s="929"/>
      <c r="G180" s="929"/>
      <c r="H180" s="930"/>
      <c r="I180" s="187"/>
    </row>
    <row r="181" spans="1:9" ht="15.75">
      <c r="A181" s="541">
        <v>49</v>
      </c>
      <c r="B181" s="177" t="s">
        <v>611</v>
      </c>
      <c r="C181" s="14" t="s">
        <v>855</v>
      </c>
      <c r="D181" s="14" t="s">
        <v>856</v>
      </c>
      <c r="E181" s="178" t="s">
        <v>857</v>
      </c>
      <c r="F181" s="178" t="s">
        <v>615</v>
      </c>
      <c r="G181" s="183"/>
      <c r="H181" s="261">
        <v>249</v>
      </c>
      <c r="I181" s="187"/>
    </row>
    <row r="182" spans="1:9" ht="15.75">
      <c r="A182" s="541">
        <v>49</v>
      </c>
      <c r="B182" s="180">
        <v>9</v>
      </c>
      <c r="C182" s="14" t="s">
        <v>855</v>
      </c>
      <c r="D182" s="14" t="s">
        <v>858</v>
      </c>
      <c r="E182" s="14" t="s">
        <v>859</v>
      </c>
      <c r="F182" s="14" t="s">
        <v>618</v>
      </c>
      <c r="G182" s="181"/>
      <c r="H182" s="259">
        <v>1091</v>
      </c>
      <c r="I182" s="187"/>
    </row>
    <row r="183" spans="1:9" ht="15.75">
      <c r="A183" s="541">
        <v>49</v>
      </c>
      <c r="B183" s="180">
        <v>1</v>
      </c>
      <c r="C183" s="14" t="s">
        <v>855</v>
      </c>
      <c r="D183" s="14" t="s">
        <v>860</v>
      </c>
      <c r="E183" s="14" t="s">
        <v>861</v>
      </c>
      <c r="F183" s="14" t="s">
        <v>621</v>
      </c>
      <c r="G183" s="181"/>
      <c r="H183" s="259">
        <v>249</v>
      </c>
      <c r="I183" s="187"/>
    </row>
    <row r="184" spans="1:9" ht="15.75">
      <c r="A184" s="541">
        <v>49</v>
      </c>
      <c r="B184" s="180">
        <v>1</v>
      </c>
      <c r="C184" s="14" t="s">
        <v>855</v>
      </c>
      <c r="D184" s="14" t="s">
        <v>862</v>
      </c>
      <c r="E184" s="14" t="s">
        <v>863</v>
      </c>
      <c r="F184" s="14" t="s">
        <v>624</v>
      </c>
      <c r="G184" s="181"/>
      <c r="H184" s="259">
        <v>548</v>
      </c>
      <c r="I184" s="187"/>
    </row>
    <row r="185" spans="1:9" ht="15.75">
      <c r="A185" s="541"/>
      <c r="B185" s="180"/>
      <c r="C185" s="14"/>
      <c r="D185" s="14"/>
      <c r="E185" s="14"/>
      <c r="F185" s="14"/>
      <c r="G185" s="181"/>
      <c r="H185" s="259"/>
      <c r="I185" s="187"/>
    </row>
    <row r="186" spans="1:9" ht="15.75">
      <c r="A186" s="542"/>
      <c r="B186" s="185"/>
      <c r="C186" s="14"/>
      <c r="D186" s="14"/>
      <c r="E186" s="14"/>
      <c r="F186" s="14"/>
      <c r="G186" s="14"/>
      <c r="H186" s="19"/>
      <c r="I186" s="187"/>
    </row>
    <row r="187" spans="1:9" ht="15.75">
      <c r="A187" s="544">
        <v>19</v>
      </c>
      <c r="B187" s="177" t="s">
        <v>611</v>
      </c>
      <c r="C187" s="14" t="s">
        <v>864</v>
      </c>
      <c r="D187" s="14" t="s">
        <v>865</v>
      </c>
      <c r="E187" s="178" t="s">
        <v>866</v>
      </c>
      <c r="F187" s="178" t="s">
        <v>615</v>
      </c>
      <c r="G187" s="14"/>
      <c r="H187" s="19">
        <v>316</v>
      </c>
      <c r="I187" s="187"/>
    </row>
    <row r="188" spans="1:9" ht="15.75">
      <c r="A188" s="544">
        <v>19</v>
      </c>
      <c r="B188" s="180">
        <v>1</v>
      </c>
      <c r="C188" s="14" t="s">
        <v>864</v>
      </c>
      <c r="D188" s="14" t="s">
        <v>867</v>
      </c>
      <c r="E188" s="14" t="s">
        <v>868</v>
      </c>
      <c r="F188" s="14" t="s">
        <v>621</v>
      </c>
      <c r="G188" s="14"/>
      <c r="H188" s="19">
        <v>316</v>
      </c>
      <c r="I188" s="187"/>
    </row>
    <row r="189" spans="1:9" ht="15.75">
      <c r="A189" s="544">
        <v>19</v>
      </c>
      <c r="B189" s="180">
        <v>1</v>
      </c>
      <c r="C189" s="14" t="s">
        <v>864</v>
      </c>
      <c r="D189" s="14" t="s">
        <v>869</v>
      </c>
      <c r="E189" s="14" t="s">
        <v>870</v>
      </c>
      <c r="F189" s="14" t="s">
        <v>624</v>
      </c>
      <c r="G189" s="14"/>
      <c r="H189" s="19">
        <v>695.2</v>
      </c>
      <c r="I189" s="187"/>
    </row>
    <row r="190" spans="1:9" ht="15.75">
      <c r="A190" s="544"/>
      <c r="B190" s="180"/>
      <c r="C190" s="14"/>
      <c r="D190" s="14"/>
      <c r="E190" s="14"/>
      <c r="F190" s="14"/>
      <c r="G190" s="14"/>
      <c r="H190" s="19"/>
      <c r="I190" s="187"/>
    </row>
    <row r="191" spans="1:9" ht="15.75">
      <c r="A191" s="542"/>
      <c r="B191" s="185"/>
      <c r="C191" s="14"/>
      <c r="D191" s="14"/>
      <c r="E191" s="14"/>
      <c r="F191" s="14"/>
      <c r="G191" s="14"/>
      <c r="H191" s="19"/>
      <c r="I191" s="187"/>
    </row>
    <row r="192" spans="1:9" ht="15" customHeight="1">
      <c r="A192" s="541">
        <v>21</v>
      </c>
      <c r="B192" s="177" t="s">
        <v>611</v>
      </c>
      <c r="C192" s="14" t="s">
        <v>871</v>
      </c>
      <c r="D192" s="14" t="s">
        <v>872</v>
      </c>
      <c r="E192" s="178" t="s">
        <v>873</v>
      </c>
      <c r="F192" s="178" t="s">
        <v>615</v>
      </c>
      <c r="G192" s="14"/>
      <c r="H192" s="19">
        <v>264.8</v>
      </c>
      <c r="I192" s="187"/>
    </row>
    <row r="193" spans="1:9" ht="15.75">
      <c r="A193" s="541">
        <v>21</v>
      </c>
      <c r="B193" s="180">
        <v>9</v>
      </c>
      <c r="C193" s="14" t="s">
        <v>871</v>
      </c>
      <c r="D193" s="14" t="s">
        <v>874</v>
      </c>
      <c r="E193" s="14" t="s">
        <v>875</v>
      </c>
      <c r="F193" s="14" t="s">
        <v>618</v>
      </c>
      <c r="G193" s="14"/>
      <c r="H193" s="19">
        <v>707.8</v>
      </c>
      <c r="I193" s="187"/>
    </row>
    <row r="194" spans="1:9" ht="15.75">
      <c r="A194" s="541">
        <v>21</v>
      </c>
      <c r="B194" s="180">
        <v>1</v>
      </c>
      <c r="C194" s="14" t="s">
        <v>871</v>
      </c>
      <c r="D194" s="14" t="s">
        <v>876</v>
      </c>
      <c r="E194" s="14" t="s">
        <v>877</v>
      </c>
      <c r="F194" s="14" t="s">
        <v>621</v>
      </c>
      <c r="G194" s="14"/>
      <c r="H194" s="19">
        <v>264.8</v>
      </c>
      <c r="I194" s="187"/>
    </row>
    <row r="195" spans="1:9" ht="15.75">
      <c r="A195" s="541">
        <v>21</v>
      </c>
      <c r="B195" s="180">
        <v>1</v>
      </c>
      <c r="C195" s="14" t="s">
        <v>871</v>
      </c>
      <c r="D195" s="14" t="s">
        <v>878</v>
      </c>
      <c r="E195" s="627" t="s">
        <v>879</v>
      </c>
      <c r="F195" s="14" t="s">
        <v>624</v>
      </c>
      <c r="G195" s="14"/>
      <c r="H195" s="19">
        <v>582.4</v>
      </c>
      <c r="I195" s="187"/>
    </row>
    <row r="196" spans="1:9" ht="15.75">
      <c r="A196" s="541"/>
      <c r="B196" s="180"/>
      <c r="C196" s="14"/>
      <c r="D196" s="14"/>
      <c r="E196" s="627"/>
      <c r="F196" s="14"/>
      <c r="G196" s="14"/>
      <c r="H196" s="19"/>
      <c r="I196" s="187"/>
    </row>
    <row r="197" spans="1:9" ht="15.75">
      <c r="A197" s="541">
        <v>18</v>
      </c>
      <c r="B197" s="177" t="s">
        <v>611</v>
      </c>
      <c r="C197" s="14" t="s">
        <v>1924</v>
      </c>
      <c r="D197" s="14" t="s">
        <v>880</v>
      </c>
      <c r="E197" s="178" t="s">
        <v>881</v>
      </c>
      <c r="F197" s="178" t="s">
        <v>615</v>
      </c>
      <c r="G197" s="14"/>
      <c r="H197" s="19">
        <v>299.4</v>
      </c>
      <c r="I197" s="187"/>
    </row>
    <row r="198" spans="1:9" ht="15.75">
      <c r="A198" s="541">
        <v>18</v>
      </c>
      <c r="B198" s="180">
        <v>9</v>
      </c>
      <c r="C198" s="14" t="s">
        <v>1924</v>
      </c>
      <c r="D198" s="14" t="s">
        <v>882</v>
      </c>
      <c r="E198" s="14" t="s">
        <v>883</v>
      </c>
      <c r="F198" s="14" t="s">
        <v>618</v>
      </c>
      <c r="G198" s="14"/>
      <c r="H198" s="19">
        <v>1005.8</v>
      </c>
      <c r="I198" s="187"/>
    </row>
    <row r="199" spans="1:9" ht="15.75">
      <c r="A199" s="541">
        <v>18</v>
      </c>
      <c r="B199" s="180">
        <v>1</v>
      </c>
      <c r="C199" s="14" t="s">
        <v>1924</v>
      </c>
      <c r="D199" s="14" t="s">
        <v>703</v>
      </c>
      <c r="E199" s="14" t="s">
        <v>884</v>
      </c>
      <c r="F199" s="14" t="s">
        <v>621</v>
      </c>
      <c r="G199" s="14"/>
      <c r="H199" s="19">
        <v>299.4</v>
      </c>
      <c r="I199" s="187"/>
    </row>
    <row r="200" spans="1:9" ht="15.75">
      <c r="A200" s="541">
        <v>18</v>
      </c>
      <c r="B200" s="180">
        <v>1</v>
      </c>
      <c r="C200" s="14" t="s">
        <v>1924</v>
      </c>
      <c r="D200" s="14" t="s">
        <v>1076</v>
      </c>
      <c r="E200" s="627" t="s">
        <v>885</v>
      </c>
      <c r="F200" s="14" t="s">
        <v>624</v>
      </c>
      <c r="G200" s="14"/>
      <c r="H200" s="19">
        <v>658.8</v>
      </c>
      <c r="I200" s="187"/>
    </row>
    <row r="201" spans="1:9" ht="15.75">
      <c r="A201" s="541"/>
      <c r="B201" s="180"/>
      <c r="C201" s="14"/>
      <c r="D201" s="14"/>
      <c r="E201" s="14"/>
      <c r="F201" s="14"/>
      <c r="G201" s="14"/>
      <c r="H201" s="19"/>
      <c r="I201" s="187"/>
    </row>
    <row r="202" spans="1:9" ht="15.75">
      <c r="A202" s="541">
        <v>59</v>
      </c>
      <c r="B202" s="177" t="s">
        <v>611</v>
      </c>
      <c r="C202" s="14" t="s">
        <v>1925</v>
      </c>
      <c r="D202" s="14" t="s">
        <v>1926</v>
      </c>
      <c r="E202" s="178" t="s">
        <v>1927</v>
      </c>
      <c r="F202" s="178" t="s">
        <v>615</v>
      </c>
      <c r="G202" s="14"/>
      <c r="H202" s="19">
        <v>299.4</v>
      </c>
      <c r="I202" s="187"/>
    </row>
    <row r="203" spans="1:9" ht="15.75">
      <c r="A203" s="541">
        <v>59</v>
      </c>
      <c r="B203" s="180">
        <v>9</v>
      </c>
      <c r="C203" s="14" t="s">
        <v>1925</v>
      </c>
      <c r="D203" s="14" t="s">
        <v>1928</v>
      </c>
      <c r="E203" s="14" t="s">
        <v>1929</v>
      </c>
      <c r="F203" s="14" t="s">
        <v>618</v>
      </c>
      <c r="G203" s="14"/>
      <c r="H203" s="19">
        <v>1005.8</v>
      </c>
      <c r="I203" s="187"/>
    </row>
    <row r="204" spans="1:9" ht="15.75">
      <c r="A204" s="541">
        <v>59</v>
      </c>
      <c r="B204" s="180">
        <v>1</v>
      </c>
      <c r="C204" s="14" t="s">
        <v>1925</v>
      </c>
      <c r="D204" s="14" t="s">
        <v>1930</v>
      </c>
      <c r="E204" s="14" t="s">
        <v>1931</v>
      </c>
      <c r="F204" s="14" t="s">
        <v>621</v>
      </c>
      <c r="G204" s="14"/>
      <c r="H204" s="19">
        <v>299.4</v>
      </c>
      <c r="I204" s="187"/>
    </row>
    <row r="205" spans="1:9" ht="15.75">
      <c r="A205" s="541">
        <v>59</v>
      </c>
      <c r="B205" s="180">
        <v>1</v>
      </c>
      <c r="C205" s="14" t="s">
        <v>1925</v>
      </c>
      <c r="D205" s="14" t="s">
        <v>1932</v>
      </c>
      <c r="E205" s="627" t="s">
        <v>1933</v>
      </c>
      <c r="F205" s="14" t="s">
        <v>624</v>
      </c>
      <c r="G205" s="14"/>
      <c r="H205" s="19">
        <v>658.8</v>
      </c>
      <c r="I205" s="187"/>
    </row>
    <row r="206" spans="1:9" ht="15.75">
      <c r="A206" s="541"/>
      <c r="B206" s="180"/>
      <c r="C206" s="14"/>
      <c r="D206" s="14"/>
      <c r="E206" s="14"/>
      <c r="F206" s="14"/>
      <c r="G206" s="14"/>
      <c r="H206" s="19"/>
      <c r="I206" s="187"/>
    </row>
    <row r="207" spans="1:9" ht="15.75">
      <c r="A207" s="541">
        <v>22</v>
      </c>
      <c r="B207" s="177" t="s">
        <v>611</v>
      </c>
      <c r="C207" s="14" t="s">
        <v>886</v>
      </c>
      <c r="D207" s="14" t="s">
        <v>887</v>
      </c>
      <c r="E207" s="178" t="s">
        <v>888</v>
      </c>
      <c r="F207" s="178" t="s">
        <v>615</v>
      </c>
      <c r="G207" s="14"/>
      <c r="H207" s="19">
        <v>650.6</v>
      </c>
      <c r="I207" s="187"/>
    </row>
    <row r="208" spans="1:9" ht="15.75">
      <c r="A208" s="541">
        <v>22</v>
      </c>
      <c r="B208" s="180">
        <v>9</v>
      </c>
      <c r="C208" s="14" t="s">
        <v>886</v>
      </c>
      <c r="D208" s="14" t="s">
        <v>889</v>
      </c>
      <c r="E208" s="14" t="s">
        <v>890</v>
      </c>
      <c r="F208" s="14" t="s">
        <v>618</v>
      </c>
      <c r="G208" s="14"/>
      <c r="H208" s="19">
        <v>1301</v>
      </c>
      <c r="I208" s="187"/>
    </row>
    <row r="209" spans="1:9" ht="32.25" customHeight="1">
      <c r="A209" s="541">
        <v>22</v>
      </c>
      <c r="B209" s="180">
        <v>1</v>
      </c>
      <c r="C209" s="14" t="s">
        <v>886</v>
      </c>
      <c r="D209" s="627" t="s">
        <v>891</v>
      </c>
      <c r="E209" s="627" t="s">
        <v>892</v>
      </c>
      <c r="F209" s="14" t="s">
        <v>621</v>
      </c>
      <c r="G209" s="14"/>
      <c r="H209" s="19">
        <v>650.6</v>
      </c>
      <c r="I209" s="187"/>
    </row>
    <row r="210" spans="1:9" ht="15.75">
      <c r="A210" s="541">
        <v>22</v>
      </c>
      <c r="B210" s="180">
        <v>1</v>
      </c>
      <c r="C210" s="14" t="s">
        <v>886</v>
      </c>
      <c r="D210" s="627" t="s">
        <v>1714</v>
      </c>
      <c r="E210" s="627" t="s">
        <v>893</v>
      </c>
      <c r="F210" s="14" t="s">
        <v>624</v>
      </c>
      <c r="G210" s="14"/>
      <c r="H210" s="19">
        <v>715.6</v>
      </c>
      <c r="I210" s="187"/>
    </row>
    <row r="211" spans="1:9" ht="15.75">
      <c r="A211" s="541"/>
      <c r="B211" s="180"/>
      <c r="C211" s="14"/>
      <c r="D211" s="627"/>
      <c r="E211" s="627"/>
      <c r="F211" s="627"/>
      <c r="G211" s="14"/>
      <c r="H211" s="19"/>
      <c r="I211" s="187"/>
    </row>
    <row r="212" spans="1:9" ht="15.75">
      <c r="A212" s="541"/>
      <c r="B212" s="180"/>
      <c r="C212" s="14"/>
      <c r="D212" s="627"/>
      <c r="E212" s="627"/>
      <c r="F212" s="627"/>
      <c r="G212" s="14"/>
      <c r="H212" s="19"/>
      <c r="I212" s="187"/>
    </row>
    <row r="213" spans="1:9" ht="15.75">
      <c r="A213" s="541">
        <v>20</v>
      </c>
      <c r="B213" s="177" t="s">
        <v>611</v>
      </c>
      <c r="C213" s="14" t="s">
        <v>894</v>
      </c>
      <c r="D213" s="14" t="s">
        <v>895</v>
      </c>
      <c r="E213" s="178" t="s">
        <v>896</v>
      </c>
      <c r="F213" s="178" t="s">
        <v>615</v>
      </c>
      <c r="G213" s="14"/>
      <c r="H213" s="19">
        <v>266.2</v>
      </c>
      <c r="I213" s="187"/>
    </row>
    <row r="214" spans="1:9" ht="15.75">
      <c r="A214" s="541">
        <v>20</v>
      </c>
      <c r="B214" s="180">
        <v>9</v>
      </c>
      <c r="C214" s="14" t="s">
        <v>894</v>
      </c>
      <c r="D214" s="14" t="s">
        <v>897</v>
      </c>
      <c r="E214" s="14" t="s">
        <v>898</v>
      </c>
      <c r="F214" s="14" t="s">
        <v>618</v>
      </c>
      <c r="G214" s="14"/>
      <c r="H214" s="19">
        <v>459.6</v>
      </c>
      <c r="I214" s="187"/>
    </row>
    <row r="215" spans="1:9" ht="31.5">
      <c r="A215" s="541">
        <v>20</v>
      </c>
      <c r="B215" s="180">
        <v>1</v>
      </c>
      <c r="C215" s="14" t="s">
        <v>894</v>
      </c>
      <c r="D215" s="627" t="s">
        <v>899</v>
      </c>
      <c r="E215" s="627" t="s">
        <v>900</v>
      </c>
      <c r="F215" s="14" t="s">
        <v>621</v>
      </c>
      <c r="G215" s="14"/>
      <c r="H215" s="19">
        <v>266.2</v>
      </c>
      <c r="I215" s="187"/>
    </row>
    <row r="216" spans="1:9" ht="15.75">
      <c r="A216" s="541">
        <v>20</v>
      </c>
      <c r="B216" s="180">
        <v>1</v>
      </c>
      <c r="C216" s="14" t="s">
        <v>894</v>
      </c>
      <c r="D216" s="627" t="s">
        <v>1077</v>
      </c>
      <c r="E216" s="14" t="s">
        <v>901</v>
      </c>
      <c r="F216" s="14" t="s">
        <v>624</v>
      </c>
      <c r="G216" s="14"/>
      <c r="H216" s="19">
        <v>585.6</v>
      </c>
      <c r="I216" s="187"/>
    </row>
    <row r="217" spans="1:9" ht="15.75">
      <c r="A217" s="541"/>
      <c r="B217" s="180"/>
      <c r="C217" s="14"/>
      <c r="D217" s="627"/>
      <c r="E217" s="627"/>
      <c r="F217" s="627"/>
      <c r="G217" s="14"/>
      <c r="H217" s="19"/>
      <c r="I217" s="187"/>
    </row>
    <row r="218" spans="1:9" ht="15.75">
      <c r="A218" s="541"/>
      <c r="B218" s="180"/>
      <c r="C218" s="14"/>
      <c r="D218" s="14"/>
      <c r="E218" s="14"/>
      <c r="F218" s="14"/>
      <c r="G218" s="14"/>
      <c r="H218" s="19"/>
      <c r="I218" s="187"/>
    </row>
    <row r="219" spans="1:9" ht="15.75">
      <c r="A219" s="541">
        <v>35</v>
      </c>
      <c r="B219" s="177" t="s">
        <v>611</v>
      </c>
      <c r="C219" s="14" t="s">
        <v>902</v>
      </c>
      <c r="D219" s="14" t="s">
        <v>903</v>
      </c>
      <c r="E219" s="178" t="s">
        <v>904</v>
      </c>
      <c r="F219" s="178" t="s">
        <v>615</v>
      </c>
      <c r="G219" s="14"/>
      <c r="H219" s="19">
        <v>310.8</v>
      </c>
      <c r="I219" s="187"/>
    </row>
    <row r="220" spans="1:9" ht="15.75">
      <c r="A220" s="541">
        <v>35</v>
      </c>
      <c r="B220" s="180">
        <v>9</v>
      </c>
      <c r="C220" s="14" t="s">
        <v>902</v>
      </c>
      <c r="D220" s="14" t="s">
        <v>905</v>
      </c>
      <c r="E220" s="14" t="s">
        <v>906</v>
      </c>
      <c r="F220" s="14" t="s">
        <v>618</v>
      </c>
      <c r="G220" s="14"/>
      <c r="H220" s="19">
        <v>942.2</v>
      </c>
      <c r="I220" s="187"/>
    </row>
    <row r="221" spans="1:9" ht="31.5">
      <c r="A221" s="541">
        <v>35</v>
      </c>
      <c r="B221" s="180">
        <v>1</v>
      </c>
      <c r="C221" s="14" t="s">
        <v>902</v>
      </c>
      <c r="D221" s="14" t="s">
        <v>907</v>
      </c>
      <c r="E221" s="627" t="s">
        <v>908</v>
      </c>
      <c r="F221" s="14" t="s">
        <v>621</v>
      </c>
      <c r="G221" s="14"/>
      <c r="H221" s="19">
        <v>310.8</v>
      </c>
      <c r="I221" s="187"/>
    </row>
    <row r="222" spans="1:9" ht="15.75">
      <c r="A222" s="541">
        <v>35</v>
      </c>
      <c r="B222" s="180">
        <v>1</v>
      </c>
      <c r="C222" s="14" t="s">
        <v>902</v>
      </c>
      <c r="D222" s="14" t="s">
        <v>909</v>
      </c>
      <c r="E222" s="627" t="s">
        <v>910</v>
      </c>
      <c r="F222" s="14" t="s">
        <v>624</v>
      </c>
      <c r="G222" s="14"/>
      <c r="H222" s="19">
        <v>683.6</v>
      </c>
      <c r="I222" s="187"/>
    </row>
    <row r="223" spans="1:9" ht="15.75">
      <c r="A223" s="541"/>
      <c r="B223" s="180"/>
      <c r="C223" s="14"/>
      <c r="D223" s="14"/>
      <c r="E223" s="14"/>
      <c r="F223" s="14"/>
      <c r="G223" s="14"/>
      <c r="H223" s="19"/>
      <c r="I223" s="187"/>
    </row>
    <row r="224" spans="1:9" ht="15.75">
      <c r="A224" s="541"/>
      <c r="B224" s="180"/>
      <c r="C224" s="14"/>
      <c r="D224" s="14"/>
      <c r="E224" s="14"/>
      <c r="F224" s="14"/>
      <c r="G224" s="14"/>
      <c r="H224" s="19"/>
      <c r="I224" s="187"/>
    </row>
    <row r="225" spans="1:9" ht="15.75">
      <c r="A225" s="541">
        <v>3</v>
      </c>
      <c r="B225" s="177" t="s">
        <v>611</v>
      </c>
      <c r="C225" s="14" t="s">
        <v>911</v>
      </c>
      <c r="D225" s="14" t="s">
        <v>912</v>
      </c>
      <c r="E225" s="178" t="s">
        <v>913</v>
      </c>
      <c r="F225" s="178" t="s">
        <v>615</v>
      </c>
      <c r="G225" s="14"/>
      <c r="H225" s="19">
        <v>503.8</v>
      </c>
      <c r="I225" s="187"/>
    </row>
    <row r="226" spans="1:9" ht="15.75">
      <c r="A226" s="541">
        <v>3</v>
      </c>
      <c r="B226" s="180">
        <v>9</v>
      </c>
      <c r="C226" s="14" t="s">
        <v>911</v>
      </c>
      <c r="D226" s="14" t="s">
        <v>914</v>
      </c>
      <c r="E226" s="14" t="s">
        <v>915</v>
      </c>
      <c r="F226" s="14" t="s">
        <v>618</v>
      </c>
      <c r="G226" s="14"/>
      <c r="H226" s="19">
        <v>1065.4</v>
      </c>
      <c r="I226" s="187"/>
    </row>
    <row r="227" spans="1:9" ht="15.75">
      <c r="A227" s="541">
        <v>3</v>
      </c>
      <c r="B227" s="180">
        <v>1</v>
      </c>
      <c r="C227" s="14" t="s">
        <v>911</v>
      </c>
      <c r="D227" s="14" t="s">
        <v>916</v>
      </c>
      <c r="E227" s="14" t="s">
        <v>917</v>
      </c>
      <c r="F227" s="14" t="s">
        <v>621</v>
      </c>
      <c r="G227" s="14"/>
      <c r="H227" s="19">
        <v>503.8</v>
      </c>
      <c r="I227" s="187"/>
    </row>
    <row r="228" spans="1:9" ht="15.75">
      <c r="A228" s="541">
        <v>3</v>
      </c>
      <c r="B228" s="180">
        <v>1</v>
      </c>
      <c r="C228" s="14" t="s">
        <v>911</v>
      </c>
      <c r="D228" s="14" t="s">
        <v>918</v>
      </c>
      <c r="E228" s="14" t="s">
        <v>919</v>
      </c>
      <c r="F228" s="14" t="s">
        <v>624</v>
      </c>
      <c r="G228" s="14"/>
      <c r="H228" s="19">
        <v>831.3</v>
      </c>
      <c r="I228" s="187"/>
    </row>
    <row r="229" spans="1:9" ht="15.75">
      <c r="A229" s="541"/>
      <c r="B229" s="180"/>
      <c r="C229" s="14"/>
      <c r="D229" s="14"/>
      <c r="E229" s="14"/>
      <c r="F229" s="14"/>
      <c r="G229" s="14"/>
      <c r="H229" s="19"/>
      <c r="I229" s="187"/>
    </row>
    <row r="230" spans="1:9" ht="15.75">
      <c r="A230" s="541"/>
      <c r="B230" s="180"/>
      <c r="C230" s="14"/>
      <c r="D230" s="14"/>
      <c r="E230" s="14"/>
      <c r="F230" s="14"/>
      <c r="G230" s="14"/>
      <c r="H230" s="19"/>
      <c r="I230" s="187"/>
    </row>
    <row r="231" spans="1:9" ht="15.75">
      <c r="A231" s="541">
        <v>3</v>
      </c>
      <c r="B231" s="177" t="s">
        <v>611</v>
      </c>
      <c r="C231" s="14" t="s">
        <v>920</v>
      </c>
      <c r="D231" s="14" t="s">
        <v>921</v>
      </c>
      <c r="E231" s="178" t="s">
        <v>922</v>
      </c>
      <c r="F231" s="178" t="s">
        <v>615</v>
      </c>
      <c r="G231" s="14"/>
      <c r="H231" s="19">
        <v>503.8</v>
      </c>
      <c r="I231" s="187"/>
    </row>
    <row r="232" spans="1:9" ht="15.75">
      <c r="A232" s="541">
        <v>3</v>
      </c>
      <c r="B232" s="180">
        <v>1</v>
      </c>
      <c r="C232" s="14" t="s">
        <v>920</v>
      </c>
      <c r="D232" s="14" t="s">
        <v>923</v>
      </c>
      <c r="E232" s="14" t="s">
        <v>924</v>
      </c>
      <c r="F232" s="14" t="s">
        <v>621</v>
      </c>
      <c r="G232" s="14"/>
      <c r="H232" s="19">
        <v>503.8</v>
      </c>
      <c r="I232" s="187"/>
    </row>
    <row r="233" spans="1:9" ht="15.75">
      <c r="A233" s="541">
        <v>3</v>
      </c>
      <c r="B233" s="180">
        <v>1</v>
      </c>
      <c r="C233" s="14" t="s">
        <v>920</v>
      </c>
      <c r="D233" s="14" t="s">
        <v>925</v>
      </c>
      <c r="E233" s="14" t="s">
        <v>926</v>
      </c>
      <c r="F233" s="14" t="s">
        <v>624</v>
      </c>
      <c r="G233" s="14"/>
      <c r="H233" s="19">
        <v>831.3</v>
      </c>
      <c r="I233" s="187"/>
    </row>
    <row r="234" spans="1:9" ht="15.75">
      <c r="A234" s="541"/>
      <c r="B234" s="180"/>
      <c r="C234" s="14"/>
      <c r="D234" s="14"/>
      <c r="E234" s="14"/>
      <c r="F234" s="14"/>
      <c r="G234" s="14"/>
      <c r="H234" s="19"/>
      <c r="I234" s="187"/>
    </row>
    <row r="235" spans="1:9" ht="15.75">
      <c r="A235" s="541"/>
      <c r="B235" s="180"/>
      <c r="C235" s="14"/>
      <c r="D235" s="14"/>
      <c r="E235" s="14"/>
      <c r="F235" s="14"/>
      <c r="G235" s="14"/>
      <c r="H235" s="19"/>
      <c r="I235" s="187"/>
    </row>
    <row r="236" spans="1:9" ht="15.75">
      <c r="A236" s="541">
        <v>9</v>
      </c>
      <c r="B236" s="177" t="s">
        <v>611</v>
      </c>
      <c r="C236" s="14" t="s">
        <v>927</v>
      </c>
      <c r="D236" s="14" t="s">
        <v>928</v>
      </c>
      <c r="E236" s="178" t="s">
        <v>929</v>
      </c>
      <c r="F236" s="178" t="s">
        <v>615</v>
      </c>
      <c r="G236" s="14"/>
      <c r="H236" s="19">
        <v>503.8</v>
      </c>
      <c r="I236" s="187"/>
    </row>
    <row r="237" spans="1:9" ht="15.75">
      <c r="A237" s="541">
        <v>9</v>
      </c>
      <c r="B237" s="180">
        <v>1</v>
      </c>
      <c r="C237" s="14" t="s">
        <v>927</v>
      </c>
      <c r="D237" s="14" t="s">
        <v>930</v>
      </c>
      <c r="E237" s="14" t="s">
        <v>931</v>
      </c>
      <c r="F237" s="14" t="s">
        <v>621</v>
      </c>
      <c r="G237" s="14"/>
      <c r="H237" s="19">
        <v>503.8</v>
      </c>
      <c r="I237" s="187"/>
    </row>
    <row r="238" spans="1:9" ht="15.75">
      <c r="A238" s="541">
        <v>9</v>
      </c>
      <c r="B238" s="180">
        <v>1</v>
      </c>
      <c r="C238" s="14" t="s">
        <v>927</v>
      </c>
      <c r="D238" s="14" t="s">
        <v>932</v>
      </c>
      <c r="E238" s="14" t="s">
        <v>933</v>
      </c>
      <c r="F238" s="14" t="s">
        <v>624</v>
      </c>
      <c r="G238" s="14"/>
      <c r="H238" s="19">
        <v>831.3</v>
      </c>
      <c r="I238" s="187"/>
    </row>
    <row r="239" spans="1:9" ht="15.75">
      <c r="A239" s="541"/>
      <c r="B239" s="180"/>
      <c r="C239" s="14"/>
      <c r="D239" s="14"/>
      <c r="E239" s="14"/>
      <c r="F239" s="14"/>
      <c r="G239" s="14"/>
      <c r="H239" s="19"/>
      <c r="I239" s="187"/>
    </row>
    <row r="240" spans="1:9" ht="15.75">
      <c r="A240" s="541"/>
      <c r="B240" s="180"/>
      <c r="C240" s="14"/>
      <c r="D240" s="14"/>
      <c r="E240" s="14"/>
      <c r="F240" s="14"/>
      <c r="G240" s="14"/>
      <c r="H240" s="19"/>
      <c r="I240" s="187"/>
    </row>
    <row r="241" spans="1:9" ht="15.75">
      <c r="A241" s="541">
        <v>2</v>
      </c>
      <c r="B241" s="177" t="s">
        <v>611</v>
      </c>
      <c r="C241" s="14" t="s">
        <v>934</v>
      </c>
      <c r="D241" s="14" t="s">
        <v>935</v>
      </c>
      <c r="E241" s="178" t="s">
        <v>936</v>
      </c>
      <c r="F241" s="178" t="s">
        <v>615</v>
      </c>
      <c r="G241" s="14"/>
      <c r="H241" s="19">
        <v>277.4</v>
      </c>
      <c r="I241" s="187"/>
    </row>
    <row r="242" spans="1:9" ht="15.75">
      <c r="A242" s="541">
        <v>2</v>
      </c>
      <c r="B242" s="180">
        <v>9</v>
      </c>
      <c r="C242" s="14" t="s">
        <v>934</v>
      </c>
      <c r="D242" s="14" t="s">
        <v>937</v>
      </c>
      <c r="E242" s="14" t="s">
        <v>938</v>
      </c>
      <c r="F242" s="14" t="s">
        <v>618</v>
      </c>
      <c r="G242" s="14"/>
      <c r="H242" s="19">
        <v>832.4</v>
      </c>
      <c r="I242" s="187"/>
    </row>
    <row r="243" spans="1:9" ht="15.75">
      <c r="A243" s="541">
        <v>2</v>
      </c>
      <c r="B243" s="180">
        <v>1</v>
      </c>
      <c r="C243" s="14" t="s">
        <v>934</v>
      </c>
      <c r="D243" s="14" t="s">
        <v>939</v>
      </c>
      <c r="E243" s="14" t="s">
        <v>940</v>
      </c>
      <c r="F243" s="14" t="s">
        <v>621</v>
      </c>
      <c r="G243" s="14"/>
      <c r="H243" s="19">
        <v>277.4</v>
      </c>
      <c r="I243" s="187"/>
    </row>
    <row r="244" spans="1:9" ht="15.75">
      <c r="A244" s="541">
        <v>2</v>
      </c>
      <c r="B244" s="180">
        <v>1</v>
      </c>
      <c r="C244" s="14" t="s">
        <v>934</v>
      </c>
      <c r="D244" s="14" t="s">
        <v>941</v>
      </c>
      <c r="E244" s="14" t="s">
        <v>942</v>
      </c>
      <c r="F244" s="14" t="s">
        <v>624</v>
      </c>
      <c r="G244" s="14"/>
      <c r="H244" s="19">
        <v>610.4</v>
      </c>
      <c r="I244" s="187"/>
    </row>
    <row r="245" spans="1:9" ht="15.75">
      <c r="A245" s="541"/>
      <c r="B245" s="180"/>
      <c r="C245" s="14"/>
      <c r="D245" s="14"/>
      <c r="E245" s="14"/>
      <c r="F245" s="14"/>
      <c r="G245" s="14"/>
      <c r="H245" s="19"/>
      <c r="I245" s="187"/>
    </row>
    <row r="246" spans="1:9" ht="15.75">
      <c r="A246" s="541"/>
      <c r="B246" s="180"/>
      <c r="C246" s="14"/>
      <c r="D246" s="14"/>
      <c r="E246" s="14"/>
      <c r="F246" s="14"/>
      <c r="G246" s="14"/>
      <c r="H246" s="19"/>
      <c r="I246" s="187"/>
    </row>
    <row r="247" spans="1:9" ht="15.75">
      <c r="A247" s="541">
        <v>8</v>
      </c>
      <c r="B247" s="177" t="s">
        <v>611</v>
      </c>
      <c r="C247" s="14" t="s">
        <v>943</v>
      </c>
      <c r="D247" s="14" t="s">
        <v>944</v>
      </c>
      <c r="E247" s="178" t="s">
        <v>945</v>
      </c>
      <c r="F247" s="178" t="s">
        <v>615</v>
      </c>
      <c r="G247" s="14"/>
      <c r="H247" s="19">
        <v>265.2</v>
      </c>
      <c r="I247" s="187"/>
    </row>
    <row r="248" spans="1:9" ht="15.75">
      <c r="A248" s="541">
        <v>8</v>
      </c>
      <c r="B248" s="180">
        <v>9</v>
      </c>
      <c r="C248" s="14" t="s">
        <v>943</v>
      </c>
      <c r="D248" s="14" t="s">
        <v>946</v>
      </c>
      <c r="E248" s="14" t="s">
        <v>947</v>
      </c>
      <c r="F248" s="14" t="s">
        <v>618</v>
      </c>
      <c r="G248" s="14"/>
      <c r="H248" s="19">
        <v>471.2</v>
      </c>
      <c r="I248" s="187"/>
    </row>
    <row r="249" spans="1:9" ht="15.75">
      <c r="A249" s="541">
        <v>8</v>
      </c>
      <c r="B249" s="180">
        <v>1</v>
      </c>
      <c r="C249" s="14" t="s">
        <v>943</v>
      </c>
      <c r="D249" s="14" t="s">
        <v>948</v>
      </c>
      <c r="E249" s="14" t="s">
        <v>949</v>
      </c>
      <c r="F249" s="14" t="s">
        <v>621</v>
      </c>
      <c r="G249" s="14"/>
      <c r="H249" s="19">
        <v>265.2</v>
      </c>
      <c r="I249" s="187"/>
    </row>
    <row r="250" spans="1:9" ht="15.75">
      <c r="A250" s="541">
        <v>8</v>
      </c>
      <c r="B250" s="180">
        <v>1</v>
      </c>
      <c r="C250" s="14" t="s">
        <v>943</v>
      </c>
      <c r="D250" s="14" t="s">
        <v>950</v>
      </c>
      <c r="E250" s="14" t="s">
        <v>951</v>
      </c>
      <c r="F250" s="14" t="s">
        <v>624</v>
      </c>
      <c r="G250" s="14"/>
      <c r="H250" s="19">
        <v>583.6</v>
      </c>
      <c r="I250" s="187"/>
    </row>
    <row r="251" spans="1:9" ht="15.75">
      <c r="A251" s="541"/>
      <c r="B251" s="180"/>
      <c r="C251" s="14"/>
      <c r="D251" s="14"/>
      <c r="E251" s="14"/>
      <c r="F251" s="14"/>
      <c r="G251" s="14"/>
      <c r="H251" s="19"/>
      <c r="I251" s="187"/>
    </row>
    <row r="252" spans="1:9" ht="15.75">
      <c r="A252" s="541"/>
      <c r="B252" s="180"/>
      <c r="C252" s="14"/>
      <c r="D252" s="14"/>
      <c r="E252" s="14"/>
      <c r="F252" s="14"/>
      <c r="G252" s="14"/>
      <c r="H252" s="19"/>
      <c r="I252" s="187"/>
    </row>
    <row r="253" spans="1:9" ht="15.75">
      <c r="A253" s="541">
        <v>38</v>
      </c>
      <c r="B253" s="177" t="s">
        <v>611</v>
      </c>
      <c r="C253" s="14" t="s">
        <v>952</v>
      </c>
      <c r="D253" s="14" t="s">
        <v>953</v>
      </c>
      <c r="E253" s="178" t="s">
        <v>954</v>
      </c>
      <c r="F253" s="178" t="s">
        <v>615</v>
      </c>
      <c r="G253" s="14"/>
      <c r="H253" s="19">
        <v>266.2</v>
      </c>
      <c r="I253" s="187"/>
    </row>
    <row r="254" spans="1:9" ht="15.75">
      <c r="A254" s="541">
        <v>38</v>
      </c>
      <c r="B254" s="180">
        <v>9</v>
      </c>
      <c r="C254" s="14" t="s">
        <v>952</v>
      </c>
      <c r="D254" s="14" t="s">
        <v>955</v>
      </c>
      <c r="E254" s="14" t="s">
        <v>956</v>
      </c>
      <c r="F254" s="14" t="s">
        <v>618</v>
      </c>
      <c r="G254" s="14"/>
      <c r="H254" s="19">
        <v>459.6</v>
      </c>
      <c r="I254" s="187"/>
    </row>
    <row r="255" spans="1:9" ht="15.75">
      <c r="A255" s="541">
        <v>38</v>
      </c>
      <c r="B255" s="180">
        <v>1</v>
      </c>
      <c r="C255" s="14" t="s">
        <v>952</v>
      </c>
      <c r="D255" s="14" t="s">
        <v>957</v>
      </c>
      <c r="E255" s="14" t="s">
        <v>958</v>
      </c>
      <c r="F255" s="14" t="s">
        <v>621</v>
      </c>
      <c r="G255" s="14"/>
      <c r="H255" s="19">
        <v>266.2</v>
      </c>
      <c r="I255" s="187"/>
    </row>
    <row r="256" spans="1:9" ht="15.75">
      <c r="A256" s="541">
        <v>38</v>
      </c>
      <c r="B256" s="180">
        <v>1</v>
      </c>
      <c r="C256" s="14" t="s">
        <v>952</v>
      </c>
      <c r="D256" s="14" t="s">
        <v>959</v>
      </c>
      <c r="E256" s="14" t="s">
        <v>960</v>
      </c>
      <c r="F256" s="14" t="s">
        <v>624</v>
      </c>
      <c r="G256" s="14"/>
      <c r="H256" s="19">
        <v>585.6</v>
      </c>
      <c r="I256" s="187"/>
    </row>
    <row r="257" spans="1:9" ht="15.75">
      <c r="A257" s="541"/>
      <c r="B257" s="180"/>
      <c r="C257" s="14"/>
      <c r="D257" s="14"/>
      <c r="E257" s="14"/>
      <c r="F257" s="14"/>
      <c r="G257" s="14"/>
      <c r="H257" s="19"/>
      <c r="I257" s="187"/>
    </row>
    <row r="258" spans="1:9" ht="15.75">
      <c r="A258" s="541"/>
      <c r="B258" s="180"/>
      <c r="C258" s="14"/>
      <c r="D258" s="14"/>
      <c r="E258" s="14"/>
      <c r="F258" s="14"/>
      <c r="G258" s="14"/>
      <c r="H258" s="19"/>
      <c r="I258" s="187"/>
    </row>
    <row r="259" spans="1:9" ht="15.75">
      <c r="A259" s="541">
        <v>45</v>
      </c>
      <c r="B259" s="177" t="s">
        <v>611</v>
      </c>
      <c r="C259" s="14" t="s">
        <v>961</v>
      </c>
      <c r="D259" s="14" t="s">
        <v>962</v>
      </c>
      <c r="E259" s="178" t="s">
        <v>963</v>
      </c>
      <c r="F259" s="178" t="s">
        <v>615</v>
      </c>
      <c r="G259" s="14"/>
      <c r="H259" s="19">
        <v>210.8</v>
      </c>
      <c r="I259" s="187"/>
    </row>
    <row r="260" spans="1:9" ht="15.75">
      <c r="A260" s="541">
        <v>45</v>
      </c>
      <c r="B260" s="180">
        <v>9</v>
      </c>
      <c r="C260" s="14" t="s">
        <v>961</v>
      </c>
      <c r="D260" s="14" t="s">
        <v>964</v>
      </c>
      <c r="E260" s="14" t="s">
        <v>965</v>
      </c>
      <c r="F260" s="14" t="s">
        <v>618</v>
      </c>
      <c r="G260" s="14"/>
      <c r="H260" s="19">
        <v>865.2</v>
      </c>
      <c r="I260" s="187"/>
    </row>
    <row r="261" spans="1:9" ht="15.75">
      <c r="A261" s="541">
        <v>45</v>
      </c>
      <c r="B261" s="180">
        <v>1</v>
      </c>
      <c r="C261" s="14" t="s">
        <v>961</v>
      </c>
      <c r="D261" s="14" t="s">
        <v>966</v>
      </c>
      <c r="E261" s="14" t="s">
        <v>967</v>
      </c>
      <c r="F261" s="14" t="s">
        <v>621</v>
      </c>
      <c r="G261" s="14"/>
      <c r="H261" s="19">
        <v>210.8</v>
      </c>
      <c r="I261" s="187"/>
    </row>
    <row r="262" spans="1:9" ht="15.75">
      <c r="A262" s="541">
        <v>45</v>
      </c>
      <c r="B262" s="180">
        <v>1</v>
      </c>
      <c r="C262" s="14" t="s">
        <v>961</v>
      </c>
      <c r="D262" s="14" t="s">
        <v>968</v>
      </c>
      <c r="E262" s="14" t="s">
        <v>969</v>
      </c>
      <c r="F262" s="14" t="s">
        <v>624</v>
      </c>
      <c r="G262" s="14"/>
      <c r="H262" s="19">
        <v>463.6</v>
      </c>
      <c r="I262" s="187"/>
    </row>
    <row r="263" spans="1:9" ht="15.75">
      <c r="A263" s="541"/>
      <c r="B263" s="180"/>
      <c r="C263" s="14"/>
      <c r="D263" s="14"/>
      <c r="E263" s="14"/>
      <c r="F263" s="14"/>
      <c r="G263" s="14"/>
      <c r="H263" s="19"/>
      <c r="I263" s="187"/>
    </row>
    <row r="264" spans="1:9" ht="15.75">
      <c r="A264" s="541"/>
      <c r="B264" s="180"/>
      <c r="C264" s="14"/>
      <c r="D264" s="14"/>
      <c r="E264" s="14"/>
      <c r="F264" s="14"/>
      <c r="G264" s="14"/>
      <c r="H264" s="19"/>
      <c r="I264" s="187"/>
    </row>
    <row r="265" spans="1:9" ht="15.75">
      <c r="A265" s="541">
        <v>75</v>
      </c>
      <c r="B265" s="177" t="s">
        <v>611</v>
      </c>
      <c r="C265" s="14" t="s">
        <v>970</v>
      </c>
      <c r="D265" s="14" t="s">
        <v>971</v>
      </c>
      <c r="E265" s="178" t="s">
        <v>972</v>
      </c>
      <c r="F265" s="178" t="s">
        <v>615</v>
      </c>
      <c r="G265" s="14"/>
      <c r="H265" s="19">
        <v>284.6</v>
      </c>
      <c r="I265" s="187"/>
    </row>
    <row r="266" spans="1:9" ht="15.75">
      <c r="A266" s="541">
        <v>75</v>
      </c>
      <c r="B266" s="177">
        <v>1</v>
      </c>
      <c r="C266" s="14" t="s">
        <v>970</v>
      </c>
      <c r="D266" s="14" t="s">
        <v>1126</v>
      </c>
      <c r="E266" s="178" t="s">
        <v>1127</v>
      </c>
      <c r="F266" s="178" t="s">
        <v>618</v>
      </c>
      <c r="G266" s="14"/>
      <c r="H266" s="19">
        <v>1168</v>
      </c>
      <c r="I266" s="187"/>
    </row>
    <row r="267" spans="1:9" ht="15.75">
      <c r="A267" s="541">
        <v>75</v>
      </c>
      <c r="B267" s="180">
        <v>1</v>
      </c>
      <c r="C267" s="14" t="s">
        <v>970</v>
      </c>
      <c r="D267" s="14" t="s">
        <v>973</v>
      </c>
      <c r="E267" s="14" t="s">
        <v>974</v>
      </c>
      <c r="F267" s="14" t="s">
        <v>621</v>
      </c>
      <c r="G267" s="14"/>
      <c r="H267" s="19">
        <v>284.6</v>
      </c>
      <c r="I267" s="187"/>
    </row>
    <row r="268" spans="1:9" ht="15.75">
      <c r="A268" s="541">
        <v>75</v>
      </c>
      <c r="B268" s="180">
        <v>1</v>
      </c>
      <c r="C268" s="14" t="s">
        <v>970</v>
      </c>
      <c r="D268" s="14" t="s">
        <v>975</v>
      </c>
      <c r="E268" s="14" t="s">
        <v>976</v>
      </c>
      <c r="F268" s="14" t="s">
        <v>624</v>
      </c>
      <c r="G268" s="14"/>
      <c r="H268" s="19">
        <v>312.9</v>
      </c>
      <c r="I268" s="187"/>
    </row>
    <row r="269" spans="1:9" ht="15.75">
      <c r="A269" s="541"/>
      <c r="B269" s="180"/>
      <c r="C269" s="14"/>
      <c r="D269" s="14"/>
      <c r="E269" s="14"/>
      <c r="F269" s="14"/>
      <c r="G269" s="14"/>
      <c r="H269" s="19"/>
      <c r="I269" s="187"/>
    </row>
    <row r="270" spans="1:9" ht="15.75">
      <c r="A270" s="541"/>
      <c r="B270" s="180"/>
      <c r="C270" s="14"/>
      <c r="D270" s="14"/>
      <c r="E270" s="14"/>
      <c r="F270" s="14"/>
      <c r="G270" s="14"/>
      <c r="H270" s="19"/>
      <c r="I270" s="187"/>
    </row>
    <row r="271" spans="1:9" ht="15.75">
      <c r="A271" s="541">
        <v>46</v>
      </c>
      <c r="B271" s="177" t="s">
        <v>611</v>
      </c>
      <c r="C271" s="14" t="s">
        <v>977</v>
      </c>
      <c r="D271" s="14" t="s">
        <v>978</v>
      </c>
      <c r="E271" s="178" t="s">
        <v>979</v>
      </c>
      <c r="F271" s="178" t="s">
        <v>615</v>
      </c>
      <c r="G271" s="14"/>
      <c r="H271" s="19">
        <v>227.2</v>
      </c>
      <c r="I271" s="187"/>
    </row>
    <row r="272" spans="1:9" ht="15.75">
      <c r="A272" s="541">
        <v>46</v>
      </c>
      <c r="B272" s="180">
        <v>9</v>
      </c>
      <c r="C272" s="14" t="s">
        <v>977</v>
      </c>
      <c r="D272" s="14" t="s">
        <v>980</v>
      </c>
      <c r="E272" s="14" t="s">
        <v>981</v>
      </c>
      <c r="F272" s="14" t="s">
        <v>618</v>
      </c>
      <c r="G272" s="14"/>
      <c r="H272" s="19">
        <v>539.8</v>
      </c>
      <c r="I272" s="187"/>
    </row>
    <row r="273" spans="1:9" ht="15.75">
      <c r="A273" s="541">
        <v>46</v>
      </c>
      <c r="B273" s="180">
        <v>1</v>
      </c>
      <c r="C273" s="14" t="s">
        <v>977</v>
      </c>
      <c r="D273" s="14" t="s">
        <v>982</v>
      </c>
      <c r="E273" s="14" t="s">
        <v>983</v>
      </c>
      <c r="F273" s="14" t="s">
        <v>621</v>
      </c>
      <c r="G273" s="14"/>
      <c r="H273" s="19">
        <v>227.2</v>
      </c>
      <c r="I273" s="187"/>
    </row>
    <row r="274" spans="1:9" ht="15.75">
      <c r="A274" s="541">
        <v>46</v>
      </c>
      <c r="B274" s="180">
        <v>1</v>
      </c>
      <c r="C274" s="14" t="s">
        <v>977</v>
      </c>
      <c r="D274" s="14" t="s">
        <v>984</v>
      </c>
      <c r="E274" s="14" t="s">
        <v>985</v>
      </c>
      <c r="F274" s="14" t="s">
        <v>624</v>
      </c>
      <c r="G274" s="14"/>
      <c r="H274" s="19">
        <v>500</v>
      </c>
      <c r="I274" s="187"/>
    </row>
    <row r="275" spans="1:9" ht="15.75">
      <c r="A275" s="541"/>
      <c r="B275" s="180"/>
      <c r="C275" s="14"/>
      <c r="D275" s="14"/>
      <c r="E275" s="14"/>
      <c r="F275" s="14"/>
      <c r="G275" s="14"/>
      <c r="H275" s="19"/>
      <c r="I275" s="187"/>
    </row>
    <row r="276" spans="1:9" ht="15.75">
      <c r="A276" s="541"/>
      <c r="B276" s="180"/>
      <c r="C276" s="14"/>
      <c r="D276" s="14"/>
      <c r="E276" s="14"/>
      <c r="F276" s="14"/>
      <c r="G276" s="14"/>
      <c r="H276" s="19"/>
      <c r="I276" s="187"/>
    </row>
    <row r="277" spans="1:9" ht="15.75">
      <c r="A277" s="541">
        <v>79</v>
      </c>
      <c r="B277" s="177" t="s">
        <v>611</v>
      </c>
      <c r="C277" s="14" t="s">
        <v>986</v>
      </c>
      <c r="D277" s="14" t="s">
        <v>987</v>
      </c>
      <c r="E277" s="178" t="s">
        <v>988</v>
      </c>
      <c r="F277" s="178" t="s">
        <v>615</v>
      </c>
      <c r="G277" s="14"/>
      <c r="H277" s="19">
        <v>265.2</v>
      </c>
      <c r="I277" s="187"/>
    </row>
    <row r="278" spans="1:9" ht="15.75">
      <c r="A278" s="541">
        <v>79</v>
      </c>
      <c r="B278" s="180">
        <v>9</v>
      </c>
      <c r="C278" s="14" t="s">
        <v>986</v>
      </c>
      <c r="D278" s="14" t="s">
        <v>989</v>
      </c>
      <c r="E278" s="14" t="s">
        <v>990</v>
      </c>
      <c r="F278" s="14" t="s">
        <v>618</v>
      </c>
      <c r="G278" s="14"/>
      <c r="H278" s="19">
        <v>708.6</v>
      </c>
      <c r="I278" s="187"/>
    </row>
    <row r="279" spans="1:9" ht="15.75">
      <c r="A279" s="541">
        <v>79</v>
      </c>
      <c r="B279" s="180">
        <v>1</v>
      </c>
      <c r="C279" s="14" t="s">
        <v>986</v>
      </c>
      <c r="D279" s="14" t="s">
        <v>991</v>
      </c>
      <c r="E279" s="14" t="s">
        <v>992</v>
      </c>
      <c r="F279" s="14" t="s">
        <v>621</v>
      </c>
      <c r="G279" s="14"/>
      <c r="H279" s="19">
        <v>265.2</v>
      </c>
      <c r="I279" s="187"/>
    </row>
    <row r="280" spans="1:9" ht="15.75">
      <c r="A280" s="541">
        <v>79</v>
      </c>
      <c r="B280" s="180">
        <v>1</v>
      </c>
      <c r="C280" s="14" t="s">
        <v>986</v>
      </c>
      <c r="D280" s="14" t="s">
        <v>993</v>
      </c>
      <c r="E280" s="14" t="s">
        <v>994</v>
      </c>
      <c r="F280" s="14" t="s">
        <v>624</v>
      </c>
      <c r="G280" s="14"/>
      <c r="H280" s="19">
        <v>583.6</v>
      </c>
      <c r="I280" s="187"/>
    </row>
    <row r="281" spans="1:9" ht="15.75">
      <c r="A281" s="541"/>
      <c r="B281" s="180"/>
      <c r="C281" s="14"/>
      <c r="D281" s="14"/>
      <c r="E281" s="14"/>
      <c r="F281" s="14"/>
      <c r="G281" s="14"/>
      <c r="H281" s="19"/>
      <c r="I281" s="187"/>
    </row>
    <row r="282" spans="1:9" ht="15.75">
      <c r="A282" s="541"/>
      <c r="B282" s="180"/>
      <c r="C282" s="14"/>
      <c r="D282" s="14"/>
      <c r="E282" s="14"/>
      <c r="F282" s="14"/>
      <c r="G282" s="14"/>
      <c r="H282" s="19"/>
      <c r="I282" s="187"/>
    </row>
    <row r="283" spans="1:9" ht="15.75">
      <c r="A283" s="541"/>
      <c r="B283" s="180"/>
      <c r="C283" s="14"/>
      <c r="D283" s="14"/>
      <c r="E283" s="14"/>
      <c r="F283" s="14"/>
      <c r="G283" s="14"/>
      <c r="H283" s="19"/>
      <c r="I283" s="187"/>
    </row>
    <row r="284" spans="1:9" ht="15.75">
      <c r="A284" s="541"/>
      <c r="B284" s="180"/>
      <c r="C284" s="14"/>
      <c r="D284" s="14"/>
      <c r="E284" s="14"/>
      <c r="F284" s="14"/>
      <c r="G284" s="14"/>
      <c r="H284" s="19"/>
      <c r="I284" s="187"/>
    </row>
    <row r="285" spans="1:9" ht="15.75">
      <c r="A285" s="541"/>
      <c r="B285" s="180"/>
      <c r="C285" s="14"/>
      <c r="D285" s="14"/>
      <c r="E285" s="14"/>
      <c r="F285" s="14"/>
      <c r="G285" s="14"/>
      <c r="H285" s="19"/>
      <c r="I285" s="187"/>
    </row>
    <row r="286" spans="1:9" ht="15.75">
      <c r="A286" s="542"/>
      <c r="B286" s="185"/>
      <c r="C286" s="14"/>
      <c r="D286" s="378" t="s">
        <v>995</v>
      </c>
      <c r="E286" s="379"/>
      <c r="F286" s="379"/>
      <c r="G286" s="14"/>
      <c r="H286" s="19"/>
      <c r="I286" s="187"/>
    </row>
    <row r="287" spans="1:9" ht="15.75">
      <c r="A287" s="542">
        <v>76</v>
      </c>
      <c r="B287" s="185"/>
      <c r="C287" s="186" t="s">
        <v>93</v>
      </c>
      <c r="D287" s="14" t="s">
        <v>996</v>
      </c>
      <c r="E287" s="186" t="s">
        <v>997</v>
      </c>
      <c r="F287" s="14"/>
      <c r="G287" s="186">
        <v>247.8</v>
      </c>
      <c r="H287" s="256"/>
      <c r="I287" s="187"/>
    </row>
    <row r="288" spans="1:9" ht="15.75">
      <c r="A288" s="542">
        <v>35</v>
      </c>
      <c r="B288" s="185"/>
      <c r="C288" s="186" t="s">
        <v>102</v>
      </c>
      <c r="D288" s="14" t="s">
        <v>998</v>
      </c>
      <c r="E288" s="186" t="s">
        <v>999</v>
      </c>
      <c r="F288" s="14"/>
      <c r="G288" s="186">
        <v>289.4</v>
      </c>
      <c r="H288" s="256"/>
      <c r="I288" s="187"/>
    </row>
    <row r="289" spans="1:9" ht="15.75">
      <c r="A289" s="542">
        <v>2</v>
      </c>
      <c r="B289" s="185"/>
      <c r="C289" s="186" t="s">
        <v>79</v>
      </c>
      <c r="D289" s="14" t="s">
        <v>1000</v>
      </c>
      <c r="E289" s="186" t="s">
        <v>1001</v>
      </c>
      <c r="F289" s="14"/>
      <c r="G289" s="186">
        <v>347.6</v>
      </c>
      <c r="H289" s="256"/>
      <c r="I289" s="187"/>
    </row>
    <row r="290" spans="1:9" ht="15.75">
      <c r="A290" s="545">
        <v>11</v>
      </c>
      <c r="B290" s="185"/>
      <c r="C290" s="186" t="s">
        <v>98</v>
      </c>
      <c r="D290" s="14" t="s">
        <v>1002</v>
      </c>
      <c r="E290" s="186" t="s">
        <v>1003</v>
      </c>
      <c r="F290" s="14"/>
      <c r="G290" s="186">
        <v>255</v>
      </c>
      <c r="H290" s="256"/>
      <c r="I290" s="187"/>
    </row>
    <row r="291" spans="1:9" ht="15.75">
      <c r="A291" s="545">
        <v>17</v>
      </c>
      <c r="B291" s="185"/>
      <c r="C291" s="186" t="s">
        <v>80</v>
      </c>
      <c r="D291" s="14" t="s">
        <v>1004</v>
      </c>
      <c r="E291" s="186" t="s">
        <v>1005</v>
      </c>
      <c r="F291" s="14"/>
      <c r="G291" s="186">
        <v>196.6</v>
      </c>
      <c r="H291" s="256"/>
      <c r="I291" s="187"/>
    </row>
    <row r="292" spans="1:9" ht="15.75">
      <c r="A292" s="545">
        <v>24</v>
      </c>
      <c r="B292" s="185"/>
      <c r="C292" s="186" t="s">
        <v>81</v>
      </c>
      <c r="D292" s="14" t="s">
        <v>1006</v>
      </c>
      <c r="E292" s="186" t="s">
        <v>1007</v>
      </c>
      <c r="F292" s="14"/>
      <c r="G292" s="186">
        <v>371</v>
      </c>
      <c r="H292" s="256"/>
      <c r="I292" s="187"/>
    </row>
    <row r="293" spans="1:9" ht="15.75">
      <c r="A293" s="545">
        <v>25</v>
      </c>
      <c r="B293" s="185"/>
      <c r="C293" s="186" t="s">
        <v>82</v>
      </c>
      <c r="D293" s="14" t="s">
        <v>1008</v>
      </c>
      <c r="E293" s="186" t="s">
        <v>1009</v>
      </c>
      <c r="F293" s="14"/>
      <c r="G293" s="186">
        <v>280.6</v>
      </c>
      <c r="H293" s="256"/>
      <c r="I293" s="187"/>
    </row>
    <row r="294" spans="1:9" ht="15.75">
      <c r="A294" s="545">
        <v>38</v>
      </c>
      <c r="B294" s="185"/>
      <c r="C294" s="186" t="s">
        <v>89</v>
      </c>
      <c r="D294" s="14" t="s">
        <v>1010</v>
      </c>
      <c r="E294" s="186" t="s">
        <v>1011</v>
      </c>
      <c r="F294" s="14"/>
      <c r="G294" s="186">
        <v>211.4</v>
      </c>
      <c r="H294" s="256"/>
      <c r="I294" s="187"/>
    </row>
    <row r="295" spans="1:9" ht="15.75">
      <c r="A295" s="545">
        <v>39</v>
      </c>
      <c r="B295" s="185"/>
      <c r="C295" s="186" t="s">
        <v>97</v>
      </c>
      <c r="D295" s="14" t="s">
        <v>1012</v>
      </c>
      <c r="E295" s="186" t="s">
        <v>1013</v>
      </c>
      <c r="F295" s="14"/>
      <c r="G295" s="186">
        <v>249.8</v>
      </c>
      <c r="H295" s="256"/>
      <c r="I295" s="187"/>
    </row>
    <row r="296" spans="1:9" ht="15.75">
      <c r="A296" s="545">
        <v>41</v>
      </c>
      <c r="B296" s="185"/>
      <c r="C296" s="186" t="s">
        <v>96</v>
      </c>
      <c r="D296" s="14" t="s">
        <v>1014</v>
      </c>
      <c r="E296" s="186" t="s">
        <v>1015</v>
      </c>
      <c r="F296" s="14"/>
      <c r="G296" s="186">
        <v>302.8</v>
      </c>
      <c r="H296" s="256"/>
      <c r="I296" s="187"/>
    </row>
    <row r="297" spans="1:9" ht="15.75">
      <c r="A297" s="545">
        <v>45</v>
      </c>
      <c r="B297" s="185"/>
      <c r="C297" s="186" t="s">
        <v>90</v>
      </c>
      <c r="D297" s="14" t="s">
        <v>1016</v>
      </c>
      <c r="E297" s="186" t="s">
        <v>1017</v>
      </c>
      <c r="F297" s="14"/>
      <c r="G297" s="186">
        <v>203.8</v>
      </c>
      <c r="H297" s="256"/>
      <c r="I297" s="187"/>
    </row>
    <row r="298" spans="1:9" ht="15.75">
      <c r="A298" s="545">
        <v>46</v>
      </c>
      <c r="B298" s="185"/>
      <c r="C298" s="186" t="s">
        <v>91</v>
      </c>
      <c r="D298" s="14" t="s">
        <v>1018</v>
      </c>
      <c r="E298" s="186" t="s">
        <v>1019</v>
      </c>
      <c r="F298" s="14"/>
      <c r="G298" s="186">
        <v>162.6</v>
      </c>
      <c r="H298" s="256"/>
      <c r="I298" s="187"/>
    </row>
    <row r="299" spans="1:9" ht="15.75">
      <c r="A299" s="545">
        <v>55</v>
      </c>
      <c r="B299" s="185"/>
      <c r="C299" s="186" t="s">
        <v>92</v>
      </c>
      <c r="D299" s="14" t="s">
        <v>1020</v>
      </c>
      <c r="E299" s="186" t="s">
        <v>1021</v>
      </c>
      <c r="F299" s="14"/>
      <c r="G299" s="186">
        <v>264</v>
      </c>
      <c r="H299" s="256"/>
      <c r="I299" s="187"/>
    </row>
    <row r="300" spans="1:9" ht="15.75">
      <c r="A300" s="545">
        <v>56</v>
      </c>
      <c r="B300" s="185"/>
      <c r="C300" s="186" t="s">
        <v>83</v>
      </c>
      <c r="D300" s="14" t="s">
        <v>1022</v>
      </c>
      <c r="E300" s="186" t="s">
        <v>1023</v>
      </c>
      <c r="F300" s="14"/>
      <c r="G300" s="186">
        <v>280.6</v>
      </c>
      <c r="H300" s="256"/>
      <c r="I300" s="187"/>
    </row>
    <row r="301" spans="1:9" ht="15.75">
      <c r="A301" s="545">
        <v>90</v>
      </c>
      <c r="B301" s="185"/>
      <c r="C301" s="186" t="s">
        <v>1024</v>
      </c>
      <c r="D301" s="14" t="s">
        <v>1025</v>
      </c>
      <c r="E301" s="186" t="s">
        <v>1026</v>
      </c>
      <c r="F301" s="14"/>
      <c r="G301" s="186">
        <v>264</v>
      </c>
      <c r="H301" s="256"/>
      <c r="I301" s="187"/>
    </row>
    <row r="302" spans="1:9" ht="15.75">
      <c r="A302" s="545">
        <v>79</v>
      </c>
      <c r="B302" s="185"/>
      <c r="C302" s="186" t="s">
        <v>1027</v>
      </c>
      <c r="D302" s="14" t="s">
        <v>1028</v>
      </c>
      <c r="E302" s="186" t="s">
        <v>1029</v>
      </c>
      <c r="F302" s="14"/>
      <c r="G302" s="186">
        <v>264</v>
      </c>
      <c r="H302" s="256"/>
      <c r="I302" s="187"/>
    </row>
    <row r="303" spans="1:9" ht="15.75">
      <c r="A303" s="545">
        <v>84</v>
      </c>
      <c r="B303" s="185"/>
      <c r="C303" s="186" t="s">
        <v>94</v>
      </c>
      <c r="D303" s="14" t="s">
        <v>1030</v>
      </c>
      <c r="E303" s="186" t="s">
        <v>1031</v>
      </c>
      <c r="F303" s="14"/>
      <c r="G303" s="186">
        <v>211.4</v>
      </c>
      <c r="H303" s="256"/>
      <c r="I303" s="187"/>
    </row>
    <row r="304" spans="1:9" ht="15.75">
      <c r="A304" s="545">
        <v>92</v>
      </c>
      <c r="B304" s="185"/>
      <c r="C304" s="186" t="s">
        <v>95</v>
      </c>
      <c r="D304" s="14" t="s">
        <v>1032</v>
      </c>
      <c r="E304" s="186" t="s">
        <v>1033</v>
      </c>
      <c r="F304" s="14"/>
      <c r="G304" s="186">
        <v>474.6</v>
      </c>
      <c r="H304" s="256"/>
      <c r="I304" s="187"/>
    </row>
    <row r="305" spans="1:9" ht="15.75">
      <c r="A305" s="545">
        <v>9</v>
      </c>
      <c r="B305" s="185"/>
      <c r="C305" s="186" t="s">
        <v>532</v>
      </c>
      <c r="D305" s="14" t="s">
        <v>1034</v>
      </c>
      <c r="E305" s="186" t="s">
        <v>1035</v>
      </c>
      <c r="F305" s="14"/>
      <c r="G305" s="186">
        <v>443</v>
      </c>
      <c r="H305" s="256"/>
      <c r="I305" s="187"/>
    </row>
    <row r="306" spans="1:9" ht="15.75">
      <c r="A306" s="545">
        <v>49</v>
      </c>
      <c r="B306" s="185"/>
      <c r="C306" s="186" t="s">
        <v>99</v>
      </c>
      <c r="D306" s="14" t="s">
        <v>1036</v>
      </c>
      <c r="E306" s="186" t="s">
        <v>1037</v>
      </c>
      <c r="F306" s="14"/>
      <c r="G306" s="186"/>
      <c r="H306" s="256">
        <v>249</v>
      </c>
      <c r="I306" s="187"/>
    </row>
    <row r="307" spans="1:9" ht="15.75">
      <c r="A307" s="545">
        <v>35</v>
      </c>
      <c r="B307" s="185"/>
      <c r="C307" s="186" t="s">
        <v>1038</v>
      </c>
      <c r="D307" s="14" t="s">
        <v>1039</v>
      </c>
      <c r="E307" s="186" t="s">
        <v>1040</v>
      </c>
      <c r="F307" s="14"/>
      <c r="G307" s="186"/>
      <c r="H307" s="256">
        <v>310.8</v>
      </c>
      <c r="I307" s="187"/>
    </row>
    <row r="308" spans="1:9" ht="15.75">
      <c r="A308" s="545">
        <v>2</v>
      </c>
      <c r="B308" s="185"/>
      <c r="C308" s="186" t="s">
        <v>1041</v>
      </c>
      <c r="D308" s="14" t="s">
        <v>1042</v>
      </c>
      <c r="E308" s="186" t="s">
        <v>1043</v>
      </c>
      <c r="F308" s="14"/>
      <c r="G308" s="186"/>
      <c r="H308" s="256">
        <v>277.4</v>
      </c>
      <c r="I308" s="187"/>
    </row>
    <row r="309" spans="1:9" ht="15.75">
      <c r="A309" s="545">
        <v>59</v>
      </c>
      <c r="B309" s="185"/>
      <c r="C309" s="186" t="s">
        <v>1044</v>
      </c>
      <c r="D309" s="14" t="s">
        <v>1045</v>
      </c>
      <c r="E309" s="186" t="s">
        <v>1046</v>
      </c>
      <c r="F309" s="14"/>
      <c r="G309" s="186"/>
      <c r="H309" s="256">
        <v>299.4</v>
      </c>
      <c r="I309" s="187"/>
    </row>
    <row r="310" spans="1:9" ht="15.75">
      <c r="A310" s="545">
        <v>38</v>
      </c>
      <c r="B310" s="185"/>
      <c r="C310" s="186" t="s">
        <v>1047</v>
      </c>
      <c r="D310" s="14" t="s">
        <v>1048</v>
      </c>
      <c r="E310" s="186" t="s">
        <v>1049</v>
      </c>
      <c r="F310" s="14"/>
      <c r="G310" s="186"/>
      <c r="H310" s="256">
        <v>266.2</v>
      </c>
      <c r="I310" s="187"/>
    </row>
    <row r="311" spans="1:9" ht="15.75">
      <c r="A311" s="545">
        <v>19</v>
      </c>
      <c r="B311" s="185"/>
      <c r="C311" s="186" t="s">
        <v>100</v>
      </c>
      <c r="D311" s="14" t="s">
        <v>1050</v>
      </c>
      <c r="E311" s="186" t="s">
        <v>1051</v>
      </c>
      <c r="F311" s="14"/>
      <c r="G311" s="186"/>
      <c r="H311" s="256">
        <v>316</v>
      </c>
      <c r="I311" s="187"/>
    </row>
    <row r="312" spans="1:9" ht="15.75">
      <c r="A312" s="545">
        <v>45</v>
      </c>
      <c r="B312" s="185"/>
      <c r="C312" s="186" t="s">
        <v>1052</v>
      </c>
      <c r="D312" s="14" t="s">
        <v>1053</v>
      </c>
      <c r="E312" s="186" t="s">
        <v>1054</v>
      </c>
      <c r="F312" s="14"/>
      <c r="G312" s="186"/>
      <c r="H312" s="256">
        <v>210.8</v>
      </c>
      <c r="I312" s="187"/>
    </row>
    <row r="313" spans="1:9" ht="15.75">
      <c r="A313" s="545">
        <v>46</v>
      </c>
      <c r="B313" s="185"/>
      <c r="C313" s="186" t="s">
        <v>1055</v>
      </c>
      <c r="D313" s="14" t="s">
        <v>1056</v>
      </c>
      <c r="E313" s="186" t="s">
        <v>1057</v>
      </c>
      <c r="F313" s="14"/>
      <c r="G313" s="186"/>
      <c r="H313" s="256">
        <v>227.2</v>
      </c>
      <c r="I313" s="187"/>
    </row>
    <row r="314" spans="1:9" ht="15.75">
      <c r="A314" s="545">
        <v>21</v>
      </c>
      <c r="B314" s="185"/>
      <c r="C314" s="186" t="s">
        <v>1058</v>
      </c>
      <c r="D314" s="14" t="s">
        <v>1059</v>
      </c>
      <c r="E314" s="186" t="s">
        <v>1060</v>
      </c>
      <c r="F314" s="14"/>
      <c r="G314" s="186"/>
      <c r="H314" s="256">
        <v>264.8</v>
      </c>
      <c r="I314" s="187"/>
    </row>
    <row r="315" spans="1:9" ht="15.75">
      <c r="A315" s="545">
        <v>79</v>
      </c>
      <c r="B315" s="185"/>
      <c r="C315" s="186" t="s">
        <v>101</v>
      </c>
      <c r="D315" s="14" t="s">
        <v>1061</v>
      </c>
      <c r="E315" s="186" t="s">
        <v>1062</v>
      </c>
      <c r="F315" s="14"/>
      <c r="G315" s="186"/>
      <c r="H315" s="256">
        <v>265.2</v>
      </c>
      <c r="I315" s="187"/>
    </row>
    <row r="316" spans="1:9" ht="15.75">
      <c r="A316" s="545">
        <v>20</v>
      </c>
      <c r="B316" s="185"/>
      <c r="C316" s="186" t="s">
        <v>1063</v>
      </c>
      <c r="D316" s="14" t="s">
        <v>1064</v>
      </c>
      <c r="E316" s="186" t="s">
        <v>1065</v>
      </c>
      <c r="F316" s="14"/>
      <c r="G316" s="186"/>
      <c r="H316" s="256">
        <v>266.2</v>
      </c>
      <c r="I316" s="187"/>
    </row>
    <row r="317" spans="1:9" ht="15.75">
      <c r="A317" s="545">
        <v>22</v>
      </c>
      <c r="B317" s="185"/>
      <c r="C317" s="186" t="s">
        <v>1066</v>
      </c>
      <c r="D317" s="14" t="s">
        <v>1067</v>
      </c>
      <c r="E317" s="186" t="s">
        <v>1068</v>
      </c>
      <c r="F317" s="14"/>
      <c r="G317" s="186"/>
      <c r="H317" s="256">
        <v>650.6</v>
      </c>
      <c r="I317" s="187"/>
    </row>
    <row r="318" spans="1:9" ht="15.75">
      <c r="A318" s="545">
        <v>9</v>
      </c>
      <c r="B318" s="185"/>
      <c r="C318" s="186" t="s">
        <v>1069</v>
      </c>
      <c r="D318" s="14" t="s">
        <v>1070</v>
      </c>
      <c r="E318" s="186" t="s">
        <v>1071</v>
      </c>
      <c r="F318" s="14"/>
      <c r="G318" s="186"/>
      <c r="H318" s="256">
        <v>503.8</v>
      </c>
      <c r="I318" s="187"/>
    </row>
    <row r="319" spans="1:8" ht="15.75">
      <c r="A319" s="545"/>
      <c r="B319" s="185"/>
      <c r="C319" s="186"/>
      <c r="D319" s="14"/>
      <c r="E319" s="186"/>
      <c r="F319" s="14"/>
      <c r="G319" s="186"/>
      <c r="H319" s="256"/>
    </row>
    <row r="320" spans="1:8" ht="15.75">
      <c r="A320" s="541">
        <v>76</v>
      </c>
      <c r="B320" s="180"/>
      <c r="C320" s="14"/>
      <c r="D320" s="14" t="s">
        <v>1072</v>
      </c>
      <c r="E320" s="14" t="s">
        <v>1073</v>
      </c>
      <c r="F320" s="14"/>
      <c r="G320" s="14">
        <v>511.2</v>
      </c>
      <c r="H320" s="19">
        <v>511.2</v>
      </c>
    </row>
    <row r="321" spans="1:10" ht="15.75">
      <c r="A321" s="541"/>
      <c r="B321" s="180"/>
      <c r="C321" s="14"/>
      <c r="D321" s="14"/>
      <c r="E321" s="14"/>
      <c r="F321" s="14"/>
      <c r="G321" s="14"/>
      <c r="H321" s="19"/>
      <c r="I321" s="255"/>
      <c r="J321" s="255"/>
    </row>
    <row r="322" spans="1:10" ht="15.75">
      <c r="A322" s="541"/>
      <c r="B322" s="180"/>
      <c r="C322" s="14"/>
      <c r="D322" s="14" t="s">
        <v>1757</v>
      </c>
      <c r="E322" s="14" t="s">
        <v>1756</v>
      </c>
      <c r="F322" s="14" t="s">
        <v>358</v>
      </c>
      <c r="G322" s="620">
        <f aca="true" t="shared" si="0" ref="G322:H324">ROUND(G327*6,1)</f>
        <v>650.4</v>
      </c>
      <c r="H322" s="620">
        <f t="shared" si="0"/>
        <v>650.4</v>
      </c>
      <c r="I322" s="255"/>
      <c r="J322" s="255"/>
    </row>
    <row r="323" spans="1:10" ht="15.75">
      <c r="A323" s="541"/>
      <c r="B323" s="180"/>
      <c r="C323" s="14"/>
      <c r="D323" s="14"/>
      <c r="E323" s="14"/>
      <c r="F323" s="14" t="s">
        <v>359</v>
      </c>
      <c r="G323" s="620">
        <f t="shared" si="0"/>
        <v>786</v>
      </c>
      <c r="H323" s="620">
        <f t="shared" si="0"/>
        <v>786</v>
      </c>
      <c r="I323" s="255"/>
      <c r="J323" s="255"/>
    </row>
    <row r="324" spans="1:10" ht="15.75">
      <c r="A324" s="541"/>
      <c r="B324" s="180"/>
      <c r="C324" s="14"/>
      <c r="D324" s="14"/>
      <c r="E324" s="14"/>
      <c r="F324" s="14" t="s">
        <v>360</v>
      </c>
      <c r="G324" s="620">
        <f t="shared" si="0"/>
        <v>520.2</v>
      </c>
      <c r="H324" s="620">
        <f t="shared" si="0"/>
        <v>520.2</v>
      </c>
      <c r="I324" s="255"/>
      <c r="J324" s="255"/>
    </row>
    <row r="325" spans="1:9" ht="16.5" customHeight="1">
      <c r="A325" s="541"/>
      <c r="B325" s="180"/>
      <c r="C325" s="14"/>
      <c r="D325" s="14"/>
      <c r="E325" s="14"/>
      <c r="F325" s="16"/>
      <c r="G325" s="14"/>
      <c r="H325" s="19"/>
      <c r="I325" s="324"/>
    </row>
    <row r="326" spans="1:8" ht="15.75">
      <c r="A326" s="541"/>
      <c r="B326" s="180"/>
      <c r="C326" s="14"/>
      <c r="D326" s="14"/>
      <c r="E326" s="14"/>
      <c r="F326" s="14"/>
      <c r="G326" s="14"/>
      <c r="H326" s="19"/>
    </row>
    <row r="327" spans="1:10" ht="15.75">
      <c r="A327" s="35"/>
      <c r="B327" s="16"/>
      <c r="C327" s="16"/>
      <c r="D327" s="16"/>
      <c r="E327" s="16" t="s">
        <v>1628</v>
      </c>
      <c r="F327" s="16" t="s">
        <v>358</v>
      </c>
      <c r="G327" s="14">
        <v>108.4</v>
      </c>
      <c r="H327" s="19">
        <v>108.4</v>
      </c>
      <c r="I327" s="381"/>
      <c r="J327" s="381"/>
    </row>
    <row r="328" spans="1:10" ht="15.75">
      <c r="A328" s="35"/>
      <c r="B328" s="16"/>
      <c r="C328" s="16"/>
      <c r="D328" s="16"/>
      <c r="E328" s="16"/>
      <c r="F328" s="16" t="s">
        <v>359</v>
      </c>
      <c r="G328" s="14">
        <v>131</v>
      </c>
      <c r="H328" s="19">
        <v>131</v>
      </c>
      <c r="I328" s="381"/>
      <c r="J328" s="381"/>
    </row>
    <row r="329" spans="1:10" ht="16.5" thickBot="1">
      <c r="A329" s="38"/>
      <c r="B329" s="85"/>
      <c r="C329" s="85"/>
      <c r="D329" s="85"/>
      <c r="E329" s="85"/>
      <c r="F329" s="85" t="s">
        <v>360</v>
      </c>
      <c r="G329" s="76">
        <v>86.7</v>
      </c>
      <c r="H329" s="21">
        <v>86.7</v>
      </c>
      <c r="I329" s="381"/>
      <c r="J329" s="381"/>
    </row>
  </sheetData>
  <sheetProtection/>
  <mergeCells count="6">
    <mergeCell ref="A2:H2"/>
    <mergeCell ref="A3:H3"/>
    <mergeCell ref="A4:H4"/>
    <mergeCell ref="A9:H9"/>
    <mergeCell ref="D142:D143"/>
    <mergeCell ref="A180:H18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8" r:id="rId1"/>
  <rowBreaks count="6" manualBreakCount="6">
    <brk id="50" max="8" man="1"/>
    <brk id="98" max="8" man="1"/>
    <brk id="145" max="8" man="1"/>
    <brk id="190" max="8" man="1"/>
    <brk id="236" max="255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86"/>
  <sheetViews>
    <sheetView view="pageBreakPreview" zoomScale="120" zoomScaleSheetLayoutView="120" zoomScalePageLayoutView="0" workbookViewId="0" topLeftCell="A157">
      <selection activeCell="C138" sqref="C138"/>
    </sheetView>
  </sheetViews>
  <sheetFormatPr defaultColWidth="9.140625" defaultRowHeight="12.75"/>
  <cols>
    <col min="1" max="1" width="17.140625" style="0" customWidth="1"/>
    <col min="2" max="2" width="73.57421875" style="0" customWidth="1"/>
    <col min="3" max="3" width="14.421875" style="152" customWidth="1"/>
    <col min="4" max="4" width="14.140625" style="152" customWidth="1"/>
  </cols>
  <sheetData>
    <row r="1" ht="12.75">
      <c r="D1" s="152" t="s">
        <v>1498</v>
      </c>
    </row>
    <row r="2" spans="1:4" ht="12.75">
      <c r="A2" s="934" t="s">
        <v>1631</v>
      </c>
      <c r="B2" s="934"/>
      <c r="C2" s="934"/>
      <c r="D2" s="934"/>
    </row>
    <row r="3" spans="1:4" ht="12.75">
      <c r="A3" s="934"/>
      <c r="B3" s="934"/>
      <c r="C3" s="934"/>
      <c r="D3" s="934"/>
    </row>
    <row r="4" spans="1:4" ht="50.25" customHeight="1">
      <c r="A4" s="934"/>
      <c r="B4" s="934"/>
      <c r="C4" s="934"/>
      <c r="D4" s="934"/>
    </row>
    <row r="7" ht="13.5" thickBot="1">
      <c r="A7" t="str">
        <f>'Прил 5 АПП'!A6</f>
        <v>Тарифы с 01.01.2019г. к Тарифному соглашению от 29.12.2018г.</v>
      </c>
    </row>
    <row r="8" spans="1:4" ht="16.5" thickBot="1">
      <c r="A8" s="935" t="s">
        <v>580</v>
      </c>
      <c r="B8" s="935" t="s">
        <v>581</v>
      </c>
      <c r="C8" s="937" t="s">
        <v>1337</v>
      </c>
      <c r="D8" s="938"/>
    </row>
    <row r="9" spans="1:4" ht="32.25" thickBot="1">
      <c r="A9" s="936"/>
      <c r="B9" s="936"/>
      <c r="C9" s="109" t="s">
        <v>2087</v>
      </c>
      <c r="D9" s="109" t="s">
        <v>2088</v>
      </c>
    </row>
    <row r="10" spans="1:4" ht="15.75">
      <c r="A10" s="508" t="s">
        <v>1338</v>
      </c>
      <c r="B10" s="427" t="s">
        <v>1339</v>
      </c>
      <c r="C10" s="509">
        <v>0.35</v>
      </c>
      <c r="D10" s="428">
        <v>0.35</v>
      </c>
    </row>
    <row r="11" spans="1:4" ht="15.75">
      <c r="A11" s="510" t="s">
        <v>1340</v>
      </c>
      <c r="B11" s="426" t="s">
        <v>1341</v>
      </c>
      <c r="C11" s="385">
        <v>0.61</v>
      </c>
      <c r="D11" s="429">
        <v>0.61</v>
      </c>
    </row>
    <row r="12" spans="1:4" ht="15.75">
      <c r="A12" s="510" t="s">
        <v>1342</v>
      </c>
      <c r="B12" s="426" t="s">
        <v>1343</v>
      </c>
      <c r="C12" s="385">
        <v>0.76</v>
      </c>
      <c r="D12" s="429">
        <v>0.76</v>
      </c>
    </row>
    <row r="13" spans="1:4" ht="15.75">
      <c r="A13" s="510" t="s">
        <v>1344</v>
      </c>
      <c r="B13" s="426" t="s">
        <v>1345</v>
      </c>
      <c r="C13" s="385">
        <v>0.96</v>
      </c>
      <c r="D13" s="429">
        <v>0.96</v>
      </c>
    </row>
    <row r="14" spans="1:4" ht="15.75">
      <c r="A14" s="510" t="s">
        <v>1346</v>
      </c>
      <c r="B14" s="426" t="s">
        <v>1347</v>
      </c>
      <c r="C14" s="385">
        <v>0.31</v>
      </c>
      <c r="D14" s="429">
        <v>0.31</v>
      </c>
    </row>
    <row r="15" spans="1:4" ht="15.75">
      <c r="A15" s="510" t="s">
        <v>1348</v>
      </c>
      <c r="B15" s="426" t="s">
        <v>2089</v>
      </c>
      <c r="C15" s="385">
        <v>0.5</v>
      </c>
      <c r="D15" s="429">
        <v>0.5</v>
      </c>
    </row>
    <row r="16" spans="1:4" ht="15.75">
      <c r="A16" s="510" t="s">
        <v>2090</v>
      </c>
      <c r="B16" s="426" t="s">
        <v>1889</v>
      </c>
      <c r="C16" s="385">
        <v>0.93</v>
      </c>
      <c r="D16" s="429">
        <v>0.93</v>
      </c>
    </row>
    <row r="17" spans="1:4" ht="15.75">
      <c r="A17" s="510" t="s">
        <v>2091</v>
      </c>
      <c r="B17" s="426" t="s">
        <v>2092</v>
      </c>
      <c r="C17" s="385">
        <v>0.75</v>
      </c>
      <c r="D17" s="429">
        <v>0.75</v>
      </c>
    </row>
    <row r="18" spans="1:4" ht="15.75">
      <c r="A18" s="510" t="s">
        <v>2093</v>
      </c>
      <c r="B18" s="426" t="s">
        <v>2094</v>
      </c>
      <c r="C18" s="385">
        <v>0.75</v>
      </c>
      <c r="D18" s="429">
        <v>0.75</v>
      </c>
    </row>
    <row r="19" spans="1:4" ht="31.5">
      <c r="A19" s="510" t="s">
        <v>2095</v>
      </c>
      <c r="B19" s="426" t="s">
        <v>2096</v>
      </c>
      <c r="C19" s="385">
        <v>1.12</v>
      </c>
      <c r="D19" s="429">
        <v>1.12</v>
      </c>
    </row>
    <row r="20" spans="1:4" ht="31.5">
      <c r="A20" s="510" t="s">
        <v>1349</v>
      </c>
      <c r="B20" s="426" t="s">
        <v>1350</v>
      </c>
      <c r="C20" s="385">
        <v>1.12</v>
      </c>
      <c r="D20" s="429">
        <v>1.12</v>
      </c>
    </row>
    <row r="21" spans="1:4" ht="31.5">
      <c r="A21" s="510" t="s">
        <v>1351</v>
      </c>
      <c r="B21" s="426" t="s">
        <v>2097</v>
      </c>
      <c r="C21" s="385">
        <v>1.1</v>
      </c>
      <c r="D21" s="429">
        <v>1.1</v>
      </c>
    </row>
    <row r="22" spans="1:4" ht="31.5">
      <c r="A22" s="510" t="s">
        <v>1352</v>
      </c>
      <c r="B22" s="426" t="s">
        <v>1353</v>
      </c>
      <c r="C22" s="385">
        <v>0.25</v>
      </c>
      <c r="D22" s="429">
        <v>0.25</v>
      </c>
    </row>
    <row r="23" spans="1:4" ht="13.5" customHeight="1">
      <c r="A23" s="510" t="s">
        <v>1362</v>
      </c>
      <c r="B23" s="426" t="s">
        <v>2098</v>
      </c>
      <c r="C23" s="385">
        <v>0.42</v>
      </c>
      <c r="D23" s="429">
        <v>0.42</v>
      </c>
    </row>
    <row r="24" spans="1:4" ht="15.75">
      <c r="A24" s="510" t="s">
        <v>2099</v>
      </c>
      <c r="B24" s="426" t="s">
        <v>2100</v>
      </c>
      <c r="C24" s="511"/>
      <c r="D24" s="429">
        <v>1.95</v>
      </c>
    </row>
    <row r="25" spans="1:4" ht="15.75">
      <c r="A25" s="510" t="s">
        <v>2101</v>
      </c>
      <c r="B25" s="426" t="s">
        <v>2102</v>
      </c>
      <c r="C25" s="511"/>
      <c r="D25" s="429">
        <v>1.37</v>
      </c>
    </row>
    <row r="26" spans="1:4" ht="31.5">
      <c r="A26" s="510" t="s">
        <v>2103</v>
      </c>
      <c r="B26" s="426" t="s">
        <v>2104</v>
      </c>
      <c r="C26" s="511"/>
      <c r="D26" s="429">
        <v>1.19</v>
      </c>
    </row>
    <row r="27" spans="1:4" ht="15.75">
      <c r="A27" s="510" t="s">
        <v>2105</v>
      </c>
      <c r="B27" s="426" t="s">
        <v>2106</v>
      </c>
      <c r="C27" s="385">
        <v>1.68</v>
      </c>
      <c r="D27" s="429">
        <v>1.95</v>
      </c>
    </row>
    <row r="28" spans="1:4" ht="15.75">
      <c r="A28" s="510" t="s">
        <v>2107</v>
      </c>
      <c r="B28" s="426" t="s">
        <v>2108</v>
      </c>
      <c r="C28" s="385">
        <v>1.18</v>
      </c>
      <c r="D28" s="429">
        <v>1.37</v>
      </c>
    </row>
    <row r="29" spans="1:4" ht="15.75">
      <c r="A29" s="510" t="s">
        <v>2109</v>
      </c>
      <c r="B29" s="426" t="s">
        <v>2110</v>
      </c>
      <c r="C29" s="385">
        <v>1.25</v>
      </c>
      <c r="D29" s="429">
        <v>1.19</v>
      </c>
    </row>
    <row r="30" spans="1:4" ht="15.75">
      <c r="A30" s="510" t="s">
        <v>1354</v>
      </c>
      <c r="B30" s="426" t="s">
        <v>1355</v>
      </c>
      <c r="C30" s="385">
        <v>1.68</v>
      </c>
      <c r="D30" s="512"/>
    </row>
    <row r="31" spans="1:4" ht="15.75">
      <c r="A31" s="510" t="s">
        <v>1356</v>
      </c>
      <c r="B31" s="426" t="s">
        <v>1357</v>
      </c>
      <c r="C31" s="385">
        <v>1.18</v>
      </c>
      <c r="D31" s="512"/>
    </row>
    <row r="32" spans="1:4" ht="31.5">
      <c r="A32" s="510" t="s">
        <v>1358</v>
      </c>
      <c r="B32" s="426" t="s">
        <v>2111</v>
      </c>
      <c r="C32" s="385">
        <v>1.25</v>
      </c>
      <c r="D32" s="512"/>
    </row>
    <row r="33" spans="1:4" ht="15.75">
      <c r="A33" s="510" t="s">
        <v>1890</v>
      </c>
      <c r="B33" s="426" t="s">
        <v>1891</v>
      </c>
      <c r="C33" s="385">
        <v>1.68</v>
      </c>
      <c r="D33" s="429">
        <v>1.95</v>
      </c>
    </row>
    <row r="34" spans="1:4" ht="15.75">
      <c r="A34" s="510" t="s">
        <v>1892</v>
      </c>
      <c r="B34" s="426" t="s">
        <v>1893</v>
      </c>
      <c r="C34" s="385">
        <v>1.18</v>
      </c>
      <c r="D34" s="429">
        <v>1.37</v>
      </c>
    </row>
    <row r="35" spans="1:4" ht="15.75">
      <c r="A35" s="510" t="s">
        <v>1894</v>
      </c>
      <c r="B35" s="426" t="s">
        <v>1895</v>
      </c>
      <c r="C35" s="385">
        <v>1.25</v>
      </c>
      <c r="D35" s="429">
        <v>1.19</v>
      </c>
    </row>
    <row r="36" spans="1:4" ht="31.5">
      <c r="A36" s="510" t="s">
        <v>1898</v>
      </c>
      <c r="B36" s="426" t="s">
        <v>1899</v>
      </c>
      <c r="C36" s="385">
        <v>1.5</v>
      </c>
      <c r="D36" s="429">
        <v>1.5</v>
      </c>
    </row>
    <row r="37" spans="1:4" ht="31.5">
      <c r="A37" s="510" t="s">
        <v>1900</v>
      </c>
      <c r="B37" s="426" t="s">
        <v>1901</v>
      </c>
      <c r="C37" s="385">
        <v>0.9</v>
      </c>
      <c r="D37" s="429">
        <v>0.9</v>
      </c>
    </row>
    <row r="38" spans="1:4" ht="15.75">
      <c r="A38" s="510" t="s">
        <v>1360</v>
      </c>
      <c r="B38" s="426" t="s">
        <v>1361</v>
      </c>
      <c r="C38" s="385">
        <v>0.63</v>
      </c>
      <c r="D38" s="429">
        <v>0.63</v>
      </c>
    </row>
    <row r="39" spans="1:4" ht="15.75">
      <c r="A39" s="510" t="s">
        <v>1363</v>
      </c>
      <c r="B39" s="426" t="s">
        <v>2112</v>
      </c>
      <c r="C39" s="385">
        <v>0.99</v>
      </c>
      <c r="D39" s="429">
        <v>0.99</v>
      </c>
    </row>
    <row r="40" spans="1:4" ht="31.5">
      <c r="A40" s="510" t="s">
        <v>1364</v>
      </c>
      <c r="B40" s="426" t="s">
        <v>2113</v>
      </c>
      <c r="C40" s="385">
        <v>0.45</v>
      </c>
      <c r="D40" s="429">
        <v>0.45</v>
      </c>
    </row>
    <row r="41" spans="1:4" ht="18.75">
      <c r="A41" s="510" t="s">
        <v>1397</v>
      </c>
      <c r="B41" s="426" t="s">
        <v>2114</v>
      </c>
      <c r="C41" s="385">
        <v>2</v>
      </c>
      <c r="D41" s="429">
        <v>2</v>
      </c>
    </row>
    <row r="42" spans="1:4" ht="15.75">
      <c r="A42" s="510" t="s">
        <v>1399</v>
      </c>
      <c r="B42" s="426" t="s">
        <v>2115</v>
      </c>
      <c r="C42" s="385">
        <v>0.25</v>
      </c>
      <c r="D42" s="429">
        <v>0.25</v>
      </c>
    </row>
    <row r="43" spans="1:4" ht="15.75">
      <c r="A43" s="510" t="s">
        <v>1366</v>
      </c>
      <c r="B43" s="426" t="s">
        <v>1902</v>
      </c>
      <c r="C43" s="385">
        <v>0.88</v>
      </c>
      <c r="D43" s="429">
        <v>0.88</v>
      </c>
    </row>
    <row r="44" spans="1:4" ht="31.5">
      <c r="A44" s="510" t="s">
        <v>1369</v>
      </c>
      <c r="B44" s="426" t="s">
        <v>1370</v>
      </c>
      <c r="C44" s="385">
        <v>2</v>
      </c>
      <c r="D44" s="429">
        <v>2</v>
      </c>
    </row>
    <row r="45" spans="1:4" ht="34.5">
      <c r="A45" s="510" t="s">
        <v>1371</v>
      </c>
      <c r="B45" s="426" t="s">
        <v>2116</v>
      </c>
      <c r="C45" s="385">
        <v>1.53</v>
      </c>
      <c r="D45" s="429">
        <v>1.53</v>
      </c>
    </row>
    <row r="46" spans="1:4" ht="34.5">
      <c r="A46" s="510" t="s">
        <v>1372</v>
      </c>
      <c r="B46" s="426" t="s">
        <v>2117</v>
      </c>
      <c r="C46" s="385">
        <v>1.95</v>
      </c>
      <c r="D46" s="429">
        <v>1.95</v>
      </c>
    </row>
    <row r="47" spans="1:4" ht="34.5">
      <c r="A47" s="510" t="s">
        <v>1373</v>
      </c>
      <c r="B47" s="426" t="s">
        <v>2118</v>
      </c>
      <c r="C47" s="385">
        <v>1.85</v>
      </c>
      <c r="D47" s="429">
        <v>1.85</v>
      </c>
    </row>
    <row r="48" spans="1:4" ht="50.25">
      <c r="A48" s="510" t="s">
        <v>1374</v>
      </c>
      <c r="B48" s="426" t="s">
        <v>2119</v>
      </c>
      <c r="C48" s="385">
        <v>2.5</v>
      </c>
      <c r="D48" s="429">
        <v>2.5</v>
      </c>
    </row>
    <row r="49" spans="1:4" ht="34.5">
      <c r="A49" s="510" t="s">
        <v>1375</v>
      </c>
      <c r="B49" s="426" t="s">
        <v>2120</v>
      </c>
      <c r="C49" s="385">
        <v>2.45</v>
      </c>
      <c r="D49" s="429">
        <v>2.45</v>
      </c>
    </row>
    <row r="50" spans="1:4" ht="34.5">
      <c r="A50" s="510" t="s">
        <v>1376</v>
      </c>
      <c r="B50" s="426" t="s">
        <v>2121</v>
      </c>
      <c r="C50" s="385">
        <v>3.25</v>
      </c>
      <c r="D50" s="429">
        <v>3.25</v>
      </c>
    </row>
    <row r="51" spans="1:4" ht="18.75">
      <c r="A51" s="510" t="s">
        <v>1377</v>
      </c>
      <c r="B51" s="426" t="s">
        <v>2122</v>
      </c>
      <c r="C51" s="385">
        <v>1.95</v>
      </c>
      <c r="D51" s="429">
        <v>1.95</v>
      </c>
    </row>
    <row r="52" spans="1:4" ht="18.75">
      <c r="A52" s="510" t="s">
        <v>1378</v>
      </c>
      <c r="B52" s="426" t="s">
        <v>2123</v>
      </c>
      <c r="C52" s="385">
        <v>2.33</v>
      </c>
      <c r="D52" s="429">
        <v>2.33</v>
      </c>
    </row>
    <row r="53" spans="1:4" ht="34.5">
      <c r="A53" s="510" t="s">
        <v>1882</v>
      </c>
      <c r="B53" s="426" t="s">
        <v>2124</v>
      </c>
      <c r="C53" s="385">
        <v>3.35</v>
      </c>
      <c r="D53" s="429">
        <v>3.35</v>
      </c>
    </row>
    <row r="54" spans="1:4" ht="34.5">
      <c r="A54" s="510" t="s">
        <v>2125</v>
      </c>
      <c r="B54" s="426" t="s">
        <v>2126</v>
      </c>
      <c r="C54" s="385">
        <v>3.75</v>
      </c>
      <c r="D54" s="429">
        <v>3.75</v>
      </c>
    </row>
    <row r="55" spans="1:4" ht="34.5">
      <c r="A55" s="510" t="s">
        <v>2127</v>
      </c>
      <c r="B55" s="426" t="s">
        <v>2128</v>
      </c>
      <c r="C55" s="385">
        <v>4</v>
      </c>
      <c r="D55" s="429">
        <v>4</v>
      </c>
    </row>
    <row r="56" spans="1:4" ht="15.75">
      <c r="A56" s="510" t="s">
        <v>1379</v>
      </c>
      <c r="B56" s="426" t="s">
        <v>1380</v>
      </c>
      <c r="C56" s="385">
        <v>1.25</v>
      </c>
      <c r="D56" s="429">
        <v>1.25</v>
      </c>
    </row>
    <row r="57" spans="1:4" ht="15.75">
      <c r="A57" s="510" t="s">
        <v>1381</v>
      </c>
      <c r="B57" s="426" t="s">
        <v>1382</v>
      </c>
      <c r="C57" s="385">
        <v>0.25</v>
      </c>
      <c r="D57" s="429">
        <v>0.25</v>
      </c>
    </row>
    <row r="58" spans="1:4" ht="15.75">
      <c r="A58" s="510" t="s">
        <v>1383</v>
      </c>
      <c r="B58" s="426" t="s">
        <v>1384</v>
      </c>
      <c r="C58" s="385">
        <v>0.48</v>
      </c>
      <c r="D58" s="429">
        <v>0.48</v>
      </c>
    </row>
    <row r="59" spans="1:4" ht="15.75">
      <c r="A59" s="510" t="s">
        <v>1385</v>
      </c>
      <c r="B59" s="426" t="s">
        <v>2129</v>
      </c>
      <c r="C59" s="385">
        <v>1.16</v>
      </c>
      <c r="D59" s="429">
        <v>1.16</v>
      </c>
    </row>
    <row r="60" spans="1:4" ht="15.75">
      <c r="A60" s="510" t="s">
        <v>1883</v>
      </c>
      <c r="B60" s="426" t="s">
        <v>2130</v>
      </c>
      <c r="C60" s="385">
        <v>1.7</v>
      </c>
      <c r="D60" s="429">
        <v>1.7</v>
      </c>
    </row>
    <row r="61" spans="1:4" ht="15.75">
      <c r="A61" s="510" t="s">
        <v>2131</v>
      </c>
      <c r="B61" s="426" t="s">
        <v>2132</v>
      </c>
      <c r="C61" s="385">
        <v>0.03</v>
      </c>
      <c r="D61" s="429">
        <v>0.03</v>
      </c>
    </row>
    <row r="62" spans="1:4" ht="15.75">
      <c r="A62" s="510" t="s">
        <v>1386</v>
      </c>
      <c r="B62" s="426" t="s">
        <v>1387</v>
      </c>
      <c r="C62" s="385">
        <v>0.21</v>
      </c>
      <c r="D62" s="429">
        <v>0.21</v>
      </c>
    </row>
    <row r="63" spans="1:4" ht="15.75">
      <c r="A63" s="510" t="s">
        <v>1388</v>
      </c>
      <c r="B63" s="426" t="s">
        <v>1389</v>
      </c>
      <c r="C63" s="385">
        <v>0.46</v>
      </c>
      <c r="D63" s="429">
        <v>0.46</v>
      </c>
    </row>
    <row r="64" spans="1:4" ht="18.75">
      <c r="A64" s="510" t="s">
        <v>1390</v>
      </c>
      <c r="B64" s="426" t="s">
        <v>2133</v>
      </c>
      <c r="C64" s="385">
        <v>1.98</v>
      </c>
      <c r="D64" s="429">
        <v>1.98</v>
      </c>
    </row>
    <row r="65" spans="1:4" ht="34.5">
      <c r="A65" s="510" t="s">
        <v>1391</v>
      </c>
      <c r="B65" s="426" t="s">
        <v>2134</v>
      </c>
      <c r="C65" s="385">
        <v>0.32</v>
      </c>
      <c r="D65" s="429">
        <v>0.32</v>
      </c>
    </row>
    <row r="66" spans="1:4" ht="15.75">
      <c r="A66" s="510" t="s">
        <v>1392</v>
      </c>
      <c r="B66" s="426" t="s">
        <v>2135</v>
      </c>
      <c r="C66" s="385">
        <v>0.2</v>
      </c>
      <c r="D66" s="429">
        <v>0.2</v>
      </c>
    </row>
    <row r="67" spans="1:4" ht="34.5">
      <c r="A67" s="510" t="s">
        <v>2136</v>
      </c>
      <c r="B67" s="426" t="s">
        <v>2137</v>
      </c>
      <c r="C67" s="385">
        <v>0.2</v>
      </c>
      <c r="D67" s="429">
        <v>0.2</v>
      </c>
    </row>
    <row r="68" spans="1:4" ht="31.5">
      <c r="A68" s="510" t="s">
        <v>1393</v>
      </c>
      <c r="B68" s="426" t="s">
        <v>2138</v>
      </c>
      <c r="C68" s="385">
        <v>0.92</v>
      </c>
      <c r="D68" s="429">
        <v>0.92</v>
      </c>
    </row>
    <row r="69" spans="1:4" ht="31.5">
      <c r="A69" s="510" t="s">
        <v>1394</v>
      </c>
      <c r="B69" s="426" t="s">
        <v>2139</v>
      </c>
      <c r="C69" s="385">
        <v>1.71</v>
      </c>
      <c r="D69" s="429">
        <v>1.71</v>
      </c>
    </row>
    <row r="70" spans="1:4" ht="31.5">
      <c r="A70" s="510" t="s">
        <v>1395</v>
      </c>
      <c r="B70" s="426" t="s">
        <v>2140</v>
      </c>
      <c r="C70" s="385">
        <v>0.5</v>
      </c>
      <c r="D70" s="429">
        <v>0.5</v>
      </c>
    </row>
    <row r="71" spans="1:4" ht="18.75">
      <c r="A71" s="510" t="s">
        <v>1396</v>
      </c>
      <c r="B71" s="426" t="s">
        <v>2141</v>
      </c>
      <c r="C71" s="385">
        <v>0.31</v>
      </c>
      <c r="D71" s="429">
        <v>0.31</v>
      </c>
    </row>
    <row r="72" spans="1:4" ht="15.75">
      <c r="A72" s="510" t="s">
        <v>1400</v>
      </c>
      <c r="B72" s="426" t="s">
        <v>2142</v>
      </c>
      <c r="C72" s="385">
        <v>2</v>
      </c>
      <c r="D72" s="429">
        <v>2</v>
      </c>
    </row>
    <row r="73" spans="1:4" ht="31.5">
      <c r="A73" s="510" t="s">
        <v>1401</v>
      </c>
      <c r="B73" s="426" t="s">
        <v>2143</v>
      </c>
      <c r="C73" s="385">
        <v>3.55</v>
      </c>
      <c r="D73" s="429">
        <v>3.55</v>
      </c>
    </row>
    <row r="74" spans="1:4" ht="15.75">
      <c r="A74" s="510" t="s">
        <v>1402</v>
      </c>
      <c r="B74" s="426" t="s">
        <v>1403</v>
      </c>
      <c r="C74" s="385">
        <v>1.4</v>
      </c>
      <c r="D74" s="429">
        <v>1.4</v>
      </c>
    </row>
    <row r="75" spans="1:4" ht="15.75">
      <c r="A75" s="510" t="s">
        <v>1404</v>
      </c>
      <c r="B75" s="426" t="s">
        <v>1405</v>
      </c>
      <c r="C75" s="385">
        <v>1.08</v>
      </c>
      <c r="D75" s="429">
        <v>1.08</v>
      </c>
    </row>
    <row r="76" spans="1:4" ht="13.5" customHeight="1">
      <c r="A76" s="510" t="s">
        <v>2144</v>
      </c>
      <c r="B76" s="426" t="s">
        <v>2145</v>
      </c>
      <c r="C76" s="385">
        <v>0.82</v>
      </c>
      <c r="D76" s="429">
        <v>0.82</v>
      </c>
    </row>
    <row r="77" spans="1:4" ht="18.75">
      <c r="A77" s="510" t="s">
        <v>2146</v>
      </c>
      <c r="B77" s="426" t="s">
        <v>2147</v>
      </c>
      <c r="C77" s="385">
        <v>6.87</v>
      </c>
      <c r="D77" s="429">
        <v>6.87</v>
      </c>
    </row>
    <row r="78" spans="1:4" ht="15.75">
      <c r="A78" s="510" t="s">
        <v>2148</v>
      </c>
      <c r="B78" s="426" t="s">
        <v>1406</v>
      </c>
      <c r="C78" s="385">
        <v>1.43</v>
      </c>
      <c r="D78" s="429">
        <v>1.43</v>
      </c>
    </row>
    <row r="79" spans="1:4" ht="31.5">
      <c r="A79" s="510" t="s">
        <v>2149</v>
      </c>
      <c r="B79" s="426" t="s">
        <v>2150</v>
      </c>
      <c r="C79" s="385">
        <v>2.55</v>
      </c>
      <c r="D79" s="429">
        <v>2.55</v>
      </c>
    </row>
    <row r="80" spans="1:4" ht="31.5">
      <c r="A80" s="510" t="s">
        <v>2151</v>
      </c>
      <c r="B80" s="426" t="s">
        <v>1903</v>
      </c>
      <c r="C80" s="385">
        <v>2.96</v>
      </c>
      <c r="D80" s="429">
        <v>2.96</v>
      </c>
    </row>
    <row r="81" spans="1:4" ht="15.75">
      <c r="A81" s="510" t="s">
        <v>1407</v>
      </c>
      <c r="B81" s="426" t="s">
        <v>1408</v>
      </c>
      <c r="C81" s="385">
        <v>1.15</v>
      </c>
      <c r="D81" s="429">
        <v>1.15</v>
      </c>
    </row>
    <row r="82" spans="1:4" ht="15.75">
      <c r="A82" s="510" t="s">
        <v>1409</v>
      </c>
      <c r="B82" s="426" t="s">
        <v>2152</v>
      </c>
      <c r="C82" s="385">
        <v>1.15</v>
      </c>
      <c r="D82" s="429">
        <v>1.15</v>
      </c>
    </row>
    <row r="83" spans="1:4" ht="15.75">
      <c r="A83" s="510" t="s">
        <v>1904</v>
      </c>
      <c r="B83" s="426" t="s">
        <v>2153</v>
      </c>
      <c r="C83" s="385">
        <v>1.15</v>
      </c>
      <c r="D83" s="429">
        <v>1.15</v>
      </c>
    </row>
    <row r="84" spans="1:4" ht="15.75">
      <c r="A84" s="510" t="s">
        <v>1410</v>
      </c>
      <c r="B84" s="426" t="s">
        <v>1411</v>
      </c>
      <c r="C84" s="385">
        <v>1.15</v>
      </c>
      <c r="D84" s="429">
        <v>1.15</v>
      </c>
    </row>
    <row r="85" spans="1:4" ht="15.75">
      <c r="A85" s="510" t="s">
        <v>1412</v>
      </c>
      <c r="B85" s="426" t="s">
        <v>1413</v>
      </c>
      <c r="C85" s="385">
        <v>0.91</v>
      </c>
      <c r="D85" s="429">
        <v>0.91</v>
      </c>
    </row>
    <row r="86" spans="1:4" ht="15.75">
      <c r="A86" s="510" t="s">
        <v>1414</v>
      </c>
      <c r="B86" s="426" t="s">
        <v>1415</v>
      </c>
      <c r="C86" s="385">
        <v>3.01</v>
      </c>
      <c r="D86" s="429">
        <v>3.01</v>
      </c>
    </row>
    <row r="87" spans="1:4" ht="15.75">
      <c r="A87" s="510" t="s">
        <v>1905</v>
      </c>
      <c r="B87" s="426" t="s">
        <v>2154</v>
      </c>
      <c r="C87" s="385">
        <v>0.91</v>
      </c>
      <c r="D87" s="429">
        <v>0.91</v>
      </c>
    </row>
    <row r="88" spans="1:4" ht="15.75">
      <c r="A88" s="510" t="s">
        <v>1906</v>
      </c>
      <c r="B88" s="426" t="s">
        <v>2155</v>
      </c>
      <c r="C88" s="385">
        <v>0.91</v>
      </c>
      <c r="D88" s="429">
        <v>0.91</v>
      </c>
    </row>
    <row r="89" spans="1:4" ht="15.75">
      <c r="A89" s="510" t="s">
        <v>1907</v>
      </c>
      <c r="B89" s="426" t="s">
        <v>2156</v>
      </c>
      <c r="C89" s="385">
        <v>0.91</v>
      </c>
      <c r="D89" s="429">
        <v>0.91</v>
      </c>
    </row>
    <row r="90" spans="1:4" ht="15.75">
      <c r="A90" s="510" t="s">
        <v>1908</v>
      </c>
      <c r="B90" s="426" t="s">
        <v>2157</v>
      </c>
      <c r="C90" s="385">
        <v>1.15</v>
      </c>
      <c r="D90" s="429">
        <v>1.15</v>
      </c>
    </row>
    <row r="91" spans="1:4" ht="15.75">
      <c r="A91" s="510" t="s">
        <v>1909</v>
      </c>
      <c r="B91" s="426" t="s">
        <v>2158</v>
      </c>
      <c r="C91" s="385">
        <v>0.91</v>
      </c>
      <c r="D91" s="429">
        <v>0.91</v>
      </c>
    </row>
    <row r="92" spans="1:4" ht="31.5">
      <c r="A92" s="510" t="s">
        <v>1910</v>
      </c>
      <c r="B92" s="426" t="s">
        <v>2159</v>
      </c>
      <c r="C92" s="385">
        <v>0.91</v>
      </c>
      <c r="D92" s="429">
        <v>0.91</v>
      </c>
    </row>
    <row r="93" spans="1:4" ht="15.75">
      <c r="A93" s="510" t="s">
        <v>1911</v>
      </c>
      <c r="B93" s="426" t="s">
        <v>2160</v>
      </c>
      <c r="C93" s="385">
        <v>1.15</v>
      </c>
      <c r="D93" s="429">
        <v>1.15</v>
      </c>
    </row>
    <row r="94" spans="1:4" ht="15.75">
      <c r="A94" s="510" t="s">
        <v>1912</v>
      </c>
      <c r="B94" s="426" t="s">
        <v>1913</v>
      </c>
      <c r="C94" s="385">
        <v>1.06</v>
      </c>
      <c r="D94" s="429">
        <v>1.06</v>
      </c>
    </row>
    <row r="95" spans="1:4" ht="15.75">
      <c r="A95" s="510" t="s">
        <v>2161</v>
      </c>
      <c r="B95" s="426" t="s">
        <v>1416</v>
      </c>
      <c r="C95" s="385">
        <v>1.06</v>
      </c>
      <c r="D95" s="429">
        <v>1.06</v>
      </c>
    </row>
    <row r="96" spans="1:4" ht="18.75">
      <c r="A96" s="510" t="s">
        <v>293</v>
      </c>
      <c r="B96" s="426" t="s">
        <v>2162</v>
      </c>
      <c r="C96" s="385">
        <v>1.3</v>
      </c>
      <c r="D96" s="429">
        <v>1.3</v>
      </c>
    </row>
    <row r="97" spans="1:4" ht="18.75">
      <c r="A97" s="510" t="s">
        <v>2163</v>
      </c>
      <c r="B97" s="426" t="s">
        <v>2164</v>
      </c>
      <c r="C97" s="385">
        <v>0.84</v>
      </c>
      <c r="D97" s="429">
        <v>0.84</v>
      </c>
    </row>
    <row r="98" spans="1:4" ht="15.75">
      <c r="A98" s="510" t="s">
        <v>2165</v>
      </c>
      <c r="B98" s="426" t="s">
        <v>2166</v>
      </c>
      <c r="C98" s="385">
        <v>0.84</v>
      </c>
      <c r="D98" s="429">
        <v>0.84</v>
      </c>
    </row>
    <row r="99" spans="1:4" ht="15.75">
      <c r="A99" s="510" t="s">
        <v>1914</v>
      </c>
      <c r="B99" s="426" t="s">
        <v>2167</v>
      </c>
      <c r="C99" s="385">
        <v>2</v>
      </c>
      <c r="D99" s="429">
        <v>2</v>
      </c>
    </row>
    <row r="100" spans="1:4" ht="15.75">
      <c r="A100" s="510" t="s">
        <v>1915</v>
      </c>
      <c r="B100" s="426" t="s">
        <v>2168</v>
      </c>
      <c r="C100" s="385">
        <v>2.33</v>
      </c>
      <c r="D100" s="429">
        <v>2.33</v>
      </c>
    </row>
    <row r="101" spans="1:4" ht="15.75">
      <c r="A101" s="510" t="s">
        <v>1916</v>
      </c>
      <c r="B101" s="426" t="s">
        <v>2169</v>
      </c>
      <c r="C101" s="385">
        <v>2.22</v>
      </c>
      <c r="D101" s="429">
        <v>2.22</v>
      </c>
    </row>
    <row r="102" spans="1:4" ht="15.75">
      <c r="A102" s="510" t="s">
        <v>1917</v>
      </c>
      <c r="B102" s="426" t="s">
        <v>1918</v>
      </c>
      <c r="C102" s="385">
        <v>1</v>
      </c>
      <c r="D102" s="429">
        <v>1</v>
      </c>
    </row>
    <row r="103" spans="1:4" ht="31.5">
      <c r="A103" s="510" t="s">
        <v>2170</v>
      </c>
      <c r="B103" s="426" t="s">
        <v>2171</v>
      </c>
      <c r="C103" s="385">
        <v>1.25</v>
      </c>
      <c r="D103" s="429">
        <v>1.25</v>
      </c>
    </row>
    <row r="104" spans="1:4" ht="31.5">
      <c r="A104" s="510" t="s">
        <v>2172</v>
      </c>
      <c r="B104" s="426" t="s">
        <v>2173</v>
      </c>
      <c r="C104" s="385">
        <v>1</v>
      </c>
      <c r="D104" s="429">
        <v>1</v>
      </c>
    </row>
    <row r="105" spans="1:4" ht="15.75">
      <c r="A105" s="510" t="s">
        <v>1417</v>
      </c>
      <c r="B105" s="426" t="s">
        <v>1418</v>
      </c>
      <c r="C105" s="385">
        <v>1.01</v>
      </c>
      <c r="D105" s="429">
        <v>1.01</v>
      </c>
    </row>
    <row r="106" spans="1:4" ht="15.75">
      <c r="A106" s="510" t="s">
        <v>1419</v>
      </c>
      <c r="B106" s="426" t="s">
        <v>1420</v>
      </c>
      <c r="C106" s="385">
        <v>1.55</v>
      </c>
      <c r="D106" s="429">
        <v>1.55</v>
      </c>
    </row>
    <row r="107" spans="1:4" ht="15.75">
      <c r="A107" s="510" t="s">
        <v>1421</v>
      </c>
      <c r="B107" s="426" t="s">
        <v>1422</v>
      </c>
      <c r="C107" s="385">
        <v>2.58</v>
      </c>
      <c r="D107" s="429">
        <v>2.58</v>
      </c>
    </row>
    <row r="108" spans="1:4" ht="31.5">
      <c r="A108" s="510" t="s">
        <v>1428</v>
      </c>
      <c r="B108" s="426" t="s">
        <v>2174</v>
      </c>
      <c r="C108" s="385">
        <v>3</v>
      </c>
      <c r="D108" s="429">
        <v>3</v>
      </c>
    </row>
    <row r="109" spans="1:4" ht="18.75">
      <c r="A109" s="510" t="s">
        <v>2175</v>
      </c>
      <c r="B109" s="426" t="s">
        <v>2176</v>
      </c>
      <c r="C109" s="385">
        <v>2.7</v>
      </c>
      <c r="D109" s="429">
        <v>2.7</v>
      </c>
    </row>
    <row r="110" spans="1:4" ht="15.75">
      <c r="A110" s="510" t="s">
        <v>2177</v>
      </c>
      <c r="B110" s="426" t="s">
        <v>2178</v>
      </c>
      <c r="C110" s="385">
        <v>3.78</v>
      </c>
      <c r="D110" s="429">
        <v>3.78</v>
      </c>
    </row>
    <row r="111" spans="1:4" ht="31.5">
      <c r="A111" s="510" t="s">
        <v>123</v>
      </c>
      <c r="B111" s="426" t="s">
        <v>2179</v>
      </c>
      <c r="C111" s="385">
        <v>1</v>
      </c>
      <c r="D111" s="429">
        <v>1</v>
      </c>
    </row>
    <row r="112" spans="1:4" ht="15.75">
      <c r="A112" s="510" t="s">
        <v>124</v>
      </c>
      <c r="B112" s="426" t="s">
        <v>1423</v>
      </c>
      <c r="C112" s="385">
        <v>0.97</v>
      </c>
      <c r="D112" s="429">
        <v>0.97</v>
      </c>
    </row>
    <row r="113" spans="1:4" ht="15.75">
      <c r="A113" s="510" t="s">
        <v>1424</v>
      </c>
      <c r="B113" s="426" t="s">
        <v>2180</v>
      </c>
      <c r="C113" s="385">
        <v>1.03</v>
      </c>
      <c r="D113" s="429">
        <v>1.03</v>
      </c>
    </row>
    <row r="114" spans="1:4" ht="15.75">
      <c r="A114" s="510" t="s">
        <v>125</v>
      </c>
      <c r="B114" s="426" t="s">
        <v>1425</v>
      </c>
      <c r="C114" s="385">
        <v>2.14</v>
      </c>
      <c r="D114" s="429">
        <v>2.14</v>
      </c>
    </row>
    <row r="115" spans="1:4" ht="31.5">
      <c r="A115" s="510" t="s">
        <v>126</v>
      </c>
      <c r="B115" s="426" t="s">
        <v>1426</v>
      </c>
      <c r="C115" s="385">
        <v>2.41</v>
      </c>
      <c r="D115" s="429">
        <v>2.41</v>
      </c>
    </row>
    <row r="116" spans="1:4" ht="15.75">
      <c r="A116" s="510" t="s">
        <v>127</v>
      </c>
      <c r="B116" s="426" t="s">
        <v>128</v>
      </c>
      <c r="C116" s="385">
        <v>3.89</v>
      </c>
      <c r="D116" s="429">
        <v>3.89</v>
      </c>
    </row>
    <row r="117" spans="1:4" ht="18.75">
      <c r="A117" s="510" t="s">
        <v>1427</v>
      </c>
      <c r="B117" s="426" t="s">
        <v>2181</v>
      </c>
      <c r="C117" s="385">
        <v>1.22</v>
      </c>
      <c r="D117" s="429">
        <v>1.22</v>
      </c>
    </row>
    <row r="118" spans="1:4" ht="15.75">
      <c r="A118" s="510" t="s">
        <v>2182</v>
      </c>
      <c r="B118" s="426" t="s">
        <v>2183</v>
      </c>
      <c r="C118" s="385">
        <v>4.3</v>
      </c>
      <c r="D118" s="429">
        <v>4.3</v>
      </c>
    </row>
    <row r="119" spans="1:4" ht="15.75">
      <c r="A119" s="510" t="s">
        <v>2184</v>
      </c>
      <c r="B119" s="426" t="s">
        <v>2185</v>
      </c>
      <c r="C119" s="385">
        <v>4.3</v>
      </c>
      <c r="D119" s="429">
        <v>4.3</v>
      </c>
    </row>
    <row r="120" spans="1:4" ht="18.75">
      <c r="A120" s="510" t="s">
        <v>2186</v>
      </c>
      <c r="B120" s="426" t="s">
        <v>2187</v>
      </c>
      <c r="C120" s="385">
        <v>1</v>
      </c>
      <c r="D120" s="429">
        <v>1</v>
      </c>
    </row>
    <row r="121" spans="1:4" ht="15.75">
      <c r="A121" s="510" t="s">
        <v>2188</v>
      </c>
      <c r="B121" s="426" t="s">
        <v>2189</v>
      </c>
      <c r="C121" s="385">
        <v>2.1</v>
      </c>
      <c r="D121" s="429">
        <v>2.1</v>
      </c>
    </row>
    <row r="122" spans="1:4" ht="15.75">
      <c r="A122" s="510" t="s">
        <v>2190</v>
      </c>
      <c r="B122" s="426" t="s">
        <v>2191</v>
      </c>
      <c r="C122" s="385">
        <v>2.1</v>
      </c>
      <c r="D122" s="429">
        <v>2.1</v>
      </c>
    </row>
    <row r="123" spans="1:4" ht="15.75">
      <c r="A123" s="510" t="s">
        <v>2192</v>
      </c>
      <c r="B123" s="426" t="s">
        <v>2193</v>
      </c>
      <c r="C123" s="385">
        <v>1</v>
      </c>
      <c r="D123" s="429">
        <v>1</v>
      </c>
    </row>
    <row r="124" spans="1:4" ht="15.75">
      <c r="A124" s="510" t="s">
        <v>2194</v>
      </c>
      <c r="B124" s="426" t="s">
        <v>2195</v>
      </c>
      <c r="C124" s="385">
        <v>4</v>
      </c>
      <c r="D124" s="429">
        <v>4</v>
      </c>
    </row>
    <row r="125" spans="1:4" ht="15.75">
      <c r="A125" s="510" t="s">
        <v>2196</v>
      </c>
      <c r="B125" s="426" t="s">
        <v>2197</v>
      </c>
      <c r="C125" s="385">
        <v>1.8</v>
      </c>
      <c r="D125" s="429">
        <v>1.8</v>
      </c>
    </row>
    <row r="126" spans="1:4" ht="31.5">
      <c r="A126" s="510" t="s">
        <v>1429</v>
      </c>
      <c r="B126" s="426" t="s">
        <v>1919</v>
      </c>
      <c r="C126" s="385">
        <v>1.04</v>
      </c>
      <c r="D126" s="429">
        <v>1.04</v>
      </c>
    </row>
    <row r="127" spans="1:4" ht="15.75">
      <c r="A127" s="510" t="s">
        <v>2198</v>
      </c>
      <c r="B127" s="426" t="s">
        <v>2199</v>
      </c>
      <c r="C127" s="385">
        <v>2.6</v>
      </c>
      <c r="D127" s="429">
        <v>2.6</v>
      </c>
    </row>
    <row r="128" spans="1:4" ht="15.75">
      <c r="A128" s="510" t="s">
        <v>1430</v>
      </c>
      <c r="B128" s="426" t="s">
        <v>1431</v>
      </c>
      <c r="C128" s="385">
        <v>1.85</v>
      </c>
      <c r="D128" s="429">
        <v>1.85</v>
      </c>
    </row>
    <row r="129" spans="1:4" ht="15.75">
      <c r="A129" s="510" t="s">
        <v>2200</v>
      </c>
      <c r="B129" s="426" t="s">
        <v>1920</v>
      </c>
      <c r="C129" s="385">
        <v>3</v>
      </c>
      <c r="D129" s="429">
        <v>3</v>
      </c>
    </row>
    <row r="130" spans="1:4" ht="15.75">
      <c r="A130" s="510" t="s">
        <v>2201</v>
      </c>
      <c r="B130" s="426" t="s">
        <v>2202</v>
      </c>
      <c r="C130" s="385">
        <v>2.25</v>
      </c>
      <c r="D130" s="429">
        <v>2.25</v>
      </c>
    </row>
    <row r="131" spans="1:4" ht="15.75">
      <c r="A131" s="510" t="s">
        <v>2203</v>
      </c>
      <c r="B131" s="426" t="s">
        <v>2204</v>
      </c>
      <c r="C131" s="385">
        <v>0.38</v>
      </c>
      <c r="D131" s="429">
        <v>0.38</v>
      </c>
    </row>
    <row r="132" spans="1:4" ht="15.75">
      <c r="A132" s="510" t="s">
        <v>1921</v>
      </c>
      <c r="B132" s="426" t="s">
        <v>2205</v>
      </c>
      <c r="C132" s="385">
        <v>1.5</v>
      </c>
      <c r="D132" s="429">
        <v>1.5</v>
      </c>
    </row>
    <row r="133" spans="1:4" ht="31.5">
      <c r="A133" s="510" t="s">
        <v>1432</v>
      </c>
      <c r="B133" s="426" t="s">
        <v>1433</v>
      </c>
      <c r="C133" s="385">
        <v>1.5</v>
      </c>
      <c r="D133" s="429">
        <v>1.5</v>
      </c>
    </row>
    <row r="134" spans="1:4" ht="15.75">
      <c r="A134" s="510" t="s">
        <v>1434</v>
      </c>
      <c r="B134" s="426" t="s">
        <v>2206</v>
      </c>
      <c r="C134" s="385">
        <v>0.5</v>
      </c>
      <c r="D134" s="429">
        <v>0.5</v>
      </c>
    </row>
    <row r="135" spans="1:4" ht="15.75">
      <c r="A135" s="510" t="s">
        <v>2207</v>
      </c>
      <c r="B135" s="426" t="s">
        <v>1922</v>
      </c>
      <c r="C135" s="385">
        <v>1.01</v>
      </c>
      <c r="D135" s="429">
        <v>1.01</v>
      </c>
    </row>
    <row r="136" spans="1:4" ht="15.75">
      <c r="A136" s="510" t="s">
        <v>1435</v>
      </c>
      <c r="B136" s="426" t="s">
        <v>1436</v>
      </c>
      <c r="C136" s="385">
        <v>1.5</v>
      </c>
      <c r="D136" s="429">
        <v>1.5</v>
      </c>
    </row>
    <row r="137" spans="1:4" ht="15.75">
      <c r="A137" s="510" t="s">
        <v>1437</v>
      </c>
      <c r="B137" s="426" t="s">
        <v>1438</v>
      </c>
      <c r="C137" s="385">
        <v>2</v>
      </c>
      <c r="D137" s="429">
        <v>2</v>
      </c>
    </row>
    <row r="138" spans="1:4" ht="15.75">
      <c r="A138" s="510" t="s">
        <v>1439</v>
      </c>
      <c r="B138" s="426" t="s">
        <v>1440</v>
      </c>
      <c r="C138" s="385">
        <v>1.67</v>
      </c>
      <c r="D138" s="429">
        <v>1.67</v>
      </c>
    </row>
    <row r="139" spans="1:4" ht="31.5">
      <c r="A139" s="510" t="s">
        <v>1441</v>
      </c>
      <c r="B139" s="426" t="s">
        <v>2208</v>
      </c>
      <c r="C139" s="385">
        <v>1</v>
      </c>
      <c r="D139" s="429">
        <v>1</v>
      </c>
    </row>
    <row r="140" spans="1:4" ht="31.5">
      <c r="A140" s="510" t="s">
        <v>1442</v>
      </c>
      <c r="B140" s="426" t="s">
        <v>1443</v>
      </c>
      <c r="C140" s="385">
        <v>1</v>
      </c>
      <c r="D140" s="429">
        <v>1</v>
      </c>
    </row>
    <row r="141" spans="1:4" ht="31.5">
      <c r="A141" s="510" t="s">
        <v>1444</v>
      </c>
      <c r="B141" s="426" t="s">
        <v>1445</v>
      </c>
      <c r="C141" s="385">
        <v>1.25</v>
      </c>
      <c r="D141" s="429">
        <v>1.25</v>
      </c>
    </row>
    <row r="142" spans="1:4" ht="31.5">
      <c r="A142" s="510" t="s">
        <v>1446</v>
      </c>
      <c r="B142" s="426" t="s">
        <v>1447</v>
      </c>
      <c r="C142" s="385">
        <v>1.25</v>
      </c>
      <c r="D142" s="429">
        <v>1.25</v>
      </c>
    </row>
    <row r="143" spans="1:4" ht="15.75">
      <c r="A143" s="510" t="s">
        <v>1448</v>
      </c>
      <c r="B143" s="426" t="s">
        <v>1449</v>
      </c>
      <c r="C143" s="385">
        <v>1.5</v>
      </c>
      <c r="D143" s="429">
        <v>1.5</v>
      </c>
    </row>
    <row r="144" spans="1:4" ht="15.75">
      <c r="A144" s="510" t="s">
        <v>1450</v>
      </c>
      <c r="B144" s="426" t="s">
        <v>1451</v>
      </c>
      <c r="C144" s="385">
        <v>0.68</v>
      </c>
      <c r="D144" s="429">
        <v>0.68</v>
      </c>
    </row>
    <row r="145" spans="1:4" ht="15.75">
      <c r="A145" s="510" t="s">
        <v>1452</v>
      </c>
      <c r="B145" s="426" t="s">
        <v>1453</v>
      </c>
      <c r="C145" s="385">
        <v>1.25</v>
      </c>
      <c r="D145" s="429">
        <v>1.25</v>
      </c>
    </row>
    <row r="146" spans="1:4" ht="15.75">
      <c r="A146" s="510" t="s">
        <v>1454</v>
      </c>
      <c r="B146" s="426" t="s">
        <v>1455</v>
      </c>
      <c r="C146" s="385">
        <v>1</v>
      </c>
      <c r="D146" s="429">
        <v>1</v>
      </c>
    </row>
    <row r="147" spans="1:4" ht="15.75">
      <c r="A147" s="931" t="s">
        <v>2209</v>
      </c>
      <c r="B147" s="932"/>
      <c r="C147" s="932"/>
      <c r="D147" s="933"/>
    </row>
    <row r="148" spans="1:4" ht="15.75">
      <c r="A148" s="510" t="s">
        <v>2210</v>
      </c>
      <c r="B148" s="426" t="s">
        <v>2211</v>
      </c>
      <c r="C148" s="511"/>
      <c r="D148" s="429">
        <v>4.21</v>
      </c>
    </row>
    <row r="149" spans="1:4" ht="15.75">
      <c r="A149" s="510" t="s">
        <v>2212</v>
      </c>
      <c r="B149" s="426" t="s">
        <v>2213</v>
      </c>
      <c r="C149" s="511"/>
      <c r="D149" s="429">
        <v>1.38</v>
      </c>
    </row>
    <row r="150" spans="1:4" ht="15.75">
      <c r="A150" s="510" t="s">
        <v>2214</v>
      </c>
      <c r="B150" s="426" t="s">
        <v>1456</v>
      </c>
      <c r="C150" s="511"/>
      <c r="D150" s="429">
        <v>1.69</v>
      </c>
    </row>
    <row r="151" spans="1:4" ht="36" customHeight="1">
      <c r="A151" s="510" t="s">
        <v>2215</v>
      </c>
      <c r="B151" s="426" t="s">
        <v>1923</v>
      </c>
      <c r="C151" s="511"/>
      <c r="D151" s="429">
        <v>1.1</v>
      </c>
    </row>
    <row r="152" spans="1:4" ht="15.75">
      <c r="A152" s="510" t="s">
        <v>2216</v>
      </c>
      <c r="B152" s="426" t="s">
        <v>1459</v>
      </c>
      <c r="C152" s="511"/>
      <c r="D152" s="429">
        <v>2.5</v>
      </c>
    </row>
    <row r="153" spans="1:4" ht="15.75">
      <c r="A153" s="510" t="s">
        <v>2217</v>
      </c>
      <c r="B153" s="426" t="s">
        <v>2218</v>
      </c>
      <c r="C153" s="511"/>
      <c r="D153" s="429">
        <v>1.4</v>
      </c>
    </row>
    <row r="154" spans="1:4" ht="15.75">
      <c r="A154" s="510" t="s">
        <v>2219</v>
      </c>
      <c r="B154" s="426" t="s">
        <v>2220</v>
      </c>
      <c r="C154" s="511"/>
      <c r="D154" s="429">
        <v>2</v>
      </c>
    </row>
    <row r="155" spans="1:4" ht="15.75">
      <c r="A155" s="510" t="s">
        <v>2221</v>
      </c>
      <c r="B155" s="426" t="s">
        <v>1457</v>
      </c>
      <c r="C155" s="511"/>
      <c r="D155" s="429">
        <v>1.75</v>
      </c>
    </row>
    <row r="156" spans="1:4" ht="15.75">
      <c r="A156" s="510" t="s">
        <v>2222</v>
      </c>
      <c r="B156" s="426" t="s">
        <v>2223</v>
      </c>
      <c r="C156" s="385"/>
      <c r="D156" s="429">
        <v>1.8</v>
      </c>
    </row>
    <row r="157" spans="1:4" ht="15.75">
      <c r="A157" s="510" t="s">
        <v>2224</v>
      </c>
      <c r="B157" s="426" t="s">
        <v>2225</v>
      </c>
      <c r="C157" s="511"/>
      <c r="D157" s="429">
        <v>1.55</v>
      </c>
    </row>
    <row r="158" spans="1:4" ht="15.75">
      <c r="A158" s="510" t="s">
        <v>2226</v>
      </c>
      <c r="B158" s="426" t="s">
        <v>1458</v>
      </c>
      <c r="C158" s="511"/>
      <c r="D158" s="429">
        <v>1.75</v>
      </c>
    </row>
    <row r="159" spans="1:4" ht="15.75">
      <c r="A159" s="510" t="s">
        <v>2227</v>
      </c>
      <c r="B159" s="426" t="s">
        <v>1461</v>
      </c>
      <c r="C159" s="511"/>
      <c r="D159" s="429">
        <v>3.85</v>
      </c>
    </row>
    <row r="160" spans="1:4" ht="15.75">
      <c r="A160" s="510" t="s">
        <v>2228</v>
      </c>
      <c r="B160" s="426" t="s">
        <v>1460</v>
      </c>
      <c r="C160" s="511"/>
      <c r="D160" s="429">
        <v>2.7</v>
      </c>
    </row>
    <row r="161" spans="1:4" ht="15.75">
      <c r="A161" s="510" t="s">
        <v>2229</v>
      </c>
      <c r="B161" s="426" t="s">
        <v>1462</v>
      </c>
      <c r="C161" s="511"/>
      <c r="D161" s="429">
        <v>4</v>
      </c>
    </row>
    <row r="162" spans="1:4" ht="15.75">
      <c r="A162" s="510" t="s">
        <v>2230</v>
      </c>
      <c r="B162" s="426" t="s">
        <v>1463</v>
      </c>
      <c r="C162" s="511"/>
      <c r="D162" s="429">
        <v>4</v>
      </c>
    </row>
    <row r="163" spans="1:4" ht="15.75">
      <c r="A163" s="510" t="s">
        <v>2231</v>
      </c>
      <c r="B163" s="426" t="s">
        <v>1464</v>
      </c>
      <c r="C163" s="511"/>
      <c r="D163" s="429">
        <v>2.7</v>
      </c>
    </row>
    <row r="164" spans="1:4" ht="15.75">
      <c r="A164" s="510" t="s">
        <v>2232</v>
      </c>
      <c r="B164" s="426" t="s">
        <v>1465</v>
      </c>
      <c r="C164" s="511"/>
      <c r="D164" s="429">
        <v>2.5</v>
      </c>
    </row>
    <row r="165" spans="1:4" ht="15.75">
      <c r="A165" s="510" t="s">
        <v>2233</v>
      </c>
      <c r="B165" s="426" t="s">
        <v>1466</v>
      </c>
      <c r="C165" s="511"/>
      <c r="D165" s="589">
        <v>18</v>
      </c>
    </row>
    <row r="166" spans="1:4" ht="15.75">
      <c r="A166" s="510" t="s">
        <v>2234</v>
      </c>
      <c r="B166" s="426" t="s">
        <v>2235</v>
      </c>
      <c r="C166" s="385"/>
      <c r="D166" s="429">
        <v>1</v>
      </c>
    </row>
    <row r="167" spans="1:4" ht="15.75">
      <c r="A167" s="931" t="s">
        <v>2236</v>
      </c>
      <c r="B167" s="932"/>
      <c r="C167" s="932"/>
      <c r="D167" s="933"/>
    </row>
    <row r="168" spans="1:4" ht="31.5">
      <c r="A168" s="510" t="s">
        <v>2237</v>
      </c>
      <c r="B168" s="426" t="s">
        <v>2238</v>
      </c>
      <c r="C168" s="385"/>
      <c r="D168" s="429">
        <v>1.57</v>
      </c>
    </row>
    <row r="169" spans="1:4" ht="15.75">
      <c r="A169" s="510" t="s">
        <v>2239</v>
      </c>
      <c r="B169" s="426" t="s">
        <v>2240</v>
      </c>
      <c r="C169" s="385">
        <v>1.3</v>
      </c>
      <c r="D169" s="429">
        <v>1.57</v>
      </c>
    </row>
    <row r="170" spans="1:4" ht="31.5">
      <c r="A170" s="510" t="s">
        <v>1359</v>
      </c>
      <c r="B170" s="426" t="s">
        <v>2241</v>
      </c>
      <c r="C170" s="385">
        <v>1.3</v>
      </c>
      <c r="D170" s="429"/>
    </row>
    <row r="171" spans="1:4" ht="15.75">
      <c r="A171" s="510" t="s">
        <v>1896</v>
      </c>
      <c r="B171" s="426" t="s">
        <v>1897</v>
      </c>
      <c r="C171" s="385">
        <v>1.3</v>
      </c>
      <c r="D171" s="429">
        <v>1.3</v>
      </c>
    </row>
    <row r="172" spans="1:4" ht="15.75">
      <c r="A172" s="510" t="s">
        <v>1365</v>
      </c>
      <c r="B172" s="426" t="s">
        <v>2242</v>
      </c>
      <c r="C172" s="385">
        <v>0.3</v>
      </c>
      <c r="D172" s="429">
        <v>0.3</v>
      </c>
    </row>
    <row r="173" spans="1:4" ht="18.75">
      <c r="A173" s="510" t="s">
        <v>1367</v>
      </c>
      <c r="B173" s="426" t="s">
        <v>2243</v>
      </c>
      <c r="C173" s="385">
        <v>0.7</v>
      </c>
      <c r="D173" s="429">
        <v>0.7</v>
      </c>
    </row>
    <row r="174" spans="1:4" ht="15.75">
      <c r="A174" s="510" t="s">
        <v>1368</v>
      </c>
      <c r="B174" s="426" t="s">
        <v>2244</v>
      </c>
      <c r="C174" s="385">
        <v>0.87</v>
      </c>
      <c r="D174" s="429">
        <v>0.87</v>
      </c>
    </row>
    <row r="175" spans="1:4" ht="16.5" thickBot="1">
      <c r="A175" s="513" t="s">
        <v>1398</v>
      </c>
      <c r="B175" s="514" t="s">
        <v>2245</v>
      </c>
      <c r="C175" s="515">
        <v>1</v>
      </c>
      <c r="D175" s="430">
        <v>1</v>
      </c>
    </row>
    <row r="176" spans="1:4" ht="18.75">
      <c r="A176" s="134"/>
      <c r="C176"/>
      <c r="D176"/>
    </row>
    <row r="177" spans="1:4" ht="15.75">
      <c r="A177" s="111" t="s">
        <v>1467</v>
      </c>
      <c r="C177"/>
      <c r="D177"/>
    </row>
    <row r="178" spans="1:4" ht="18.75">
      <c r="A178" s="507" t="s">
        <v>2246</v>
      </c>
      <c r="C178"/>
      <c r="D178"/>
    </row>
    <row r="179" spans="1:4" ht="18.75">
      <c r="A179" s="507" t="s">
        <v>2247</v>
      </c>
      <c r="C179"/>
      <c r="D179"/>
    </row>
    <row r="180" spans="1:4" ht="18.75">
      <c r="A180" s="507" t="s">
        <v>2248</v>
      </c>
      <c r="C180"/>
      <c r="D180"/>
    </row>
    <row r="181" spans="1:4" ht="18.75">
      <c r="A181" s="507" t="s">
        <v>2249</v>
      </c>
      <c r="C181"/>
      <c r="D181"/>
    </row>
    <row r="182" spans="1:4" ht="18.75">
      <c r="A182" s="507" t="s">
        <v>2250</v>
      </c>
      <c r="C182"/>
      <c r="D182"/>
    </row>
    <row r="183" spans="1:4" ht="18.75">
      <c r="A183" s="507" t="s">
        <v>2251</v>
      </c>
      <c r="C183"/>
      <c r="D183"/>
    </row>
    <row r="184" spans="1:4" ht="18.75">
      <c r="A184" s="507" t="s">
        <v>2252</v>
      </c>
      <c r="C184"/>
      <c r="D184"/>
    </row>
    <row r="185" spans="1:4" ht="18.75">
      <c r="A185" s="507" t="s">
        <v>2253</v>
      </c>
      <c r="C185"/>
      <c r="D185"/>
    </row>
    <row r="186" spans="1:4" ht="18.75">
      <c r="A186" s="507" t="s">
        <v>2254</v>
      </c>
      <c r="C186"/>
      <c r="D186"/>
    </row>
  </sheetData>
  <sheetProtection/>
  <mergeCells count="6">
    <mergeCell ref="A167:D167"/>
    <mergeCell ref="A2:D4"/>
    <mergeCell ref="A8:A9"/>
    <mergeCell ref="B8:B9"/>
    <mergeCell ref="C8:D8"/>
    <mergeCell ref="A147:D147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4"/>
  <sheetViews>
    <sheetView view="pageBreakPreview" zoomScale="80" zoomScaleNormal="80" zoomScaleSheetLayoutView="80" zoomScalePageLayoutView="0" workbookViewId="0" topLeftCell="A1">
      <selection activeCell="B36" sqref="B36"/>
    </sheetView>
  </sheetViews>
  <sheetFormatPr defaultColWidth="9.140625" defaultRowHeight="12.75"/>
  <cols>
    <col min="1" max="1" width="11.00390625" style="3" customWidth="1"/>
    <col min="2" max="2" width="77.57421875" style="3" customWidth="1"/>
    <col min="3" max="3" width="22.28125" style="3" customWidth="1"/>
    <col min="4" max="16384" width="9.140625" style="3" customWidth="1"/>
  </cols>
  <sheetData>
    <row r="1" ht="18.75">
      <c r="C1" s="90" t="s">
        <v>1499</v>
      </c>
    </row>
    <row r="2" spans="1:3" ht="22.5">
      <c r="A2" s="939" t="s">
        <v>1632</v>
      </c>
      <c r="B2" s="939"/>
      <c r="C2" s="939"/>
    </row>
    <row r="4" ht="19.5" thickBot="1">
      <c r="A4" s="3" t="str">
        <f>'СПИСОК МО ПРИЛ1'!A5</f>
        <v>Тарифы с 01.01.2019г. к Тарифному соглашению от 29.12.2018г.</v>
      </c>
    </row>
    <row r="5" spans="1:3" ht="19.5" thickBot="1">
      <c r="A5" s="331" t="s">
        <v>294</v>
      </c>
      <c r="B5" s="329" t="s">
        <v>1489</v>
      </c>
      <c r="C5" s="329" t="s">
        <v>1760</v>
      </c>
    </row>
    <row r="6" spans="1:3" ht="38.25" thickBot="1">
      <c r="A6" s="535">
        <v>1</v>
      </c>
      <c r="B6" s="715" t="s">
        <v>1758</v>
      </c>
      <c r="C6" s="716">
        <v>1.1</v>
      </c>
    </row>
    <row r="7" spans="1:3" ht="38.25" thickBot="1">
      <c r="A7" s="83">
        <v>2</v>
      </c>
      <c r="B7" s="84" t="s">
        <v>1759</v>
      </c>
      <c r="C7" s="517">
        <v>1.1</v>
      </c>
    </row>
    <row r="8" spans="1:3" ht="57" thickBot="1">
      <c r="A8" s="83">
        <v>3</v>
      </c>
      <c r="B8" s="84" t="s">
        <v>2287</v>
      </c>
      <c r="C8" s="517">
        <v>1.05</v>
      </c>
    </row>
    <row r="9" spans="1:3" ht="57" thickBot="1">
      <c r="A9" s="83">
        <v>5</v>
      </c>
      <c r="B9" s="717" t="s">
        <v>3189</v>
      </c>
      <c r="C9" s="714">
        <v>1.02</v>
      </c>
    </row>
    <row r="10" spans="1:3" ht="38.25" thickBot="1">
      <c r="A10" s="83">
        <v>5</v>
      </c>
      <c r="B10" s="335" t="s">
        <v>3190</v>
      </c>
      <c r="C10" s="517">
        <v>1.1</v>
      </c>
    </row>
    <row r="11" spans="1:3" ht="75.75" thickBot="1">
      <c r="A11" s="83">
        <v>6</v>
      </c>
      <c r="B11" s="84" t="s">
        <v>3191</v>
      </c>
      <c r="C11" s="517">
        <v>1.1</v>
      </c>
    </row>
    <row r="12" spans="1:3" ht="38.25" thickBot="1">
      <c r="A12" s="83">
        <v>7</v>
      </c>
      <c r="B12" s="84" t="s">
        <v>1490</v>
      </c>
      <c r="C12" s="517">
        <v>1.1</v>
      </c>
    </row>
    <row r="13" spans="1:3" ht="75.75" thickBot="1">
      <c r="A13" s="83">
        <v>8</v>
      </c>
      <c r="B13" s="84" t="s">
        <v>3192</v>
      </c>
      <c r="C13" s="517">
        <v>1.3</v>
      </c>
    </row>
    <row r="14" spans="1:3" ht="57" thickBot="1">
      <c r="A14" s="83">
        <v>9</v>
      </c>
      <c r="B14" s="84" t="s">
        <v>1785</v>
      </c>
      <c r="C14" s="517" t="s">
        <v>2329</v>
      </c>
    </row>
    <row r="15" spans="1:3" ht="57" thickBot="1">
      <c r="A15" s="83">
        <v>10</v>
      </c>
      <c r="B15" s="84" t="s">
        <v>3193</v>
      </c>
      <c r="C15" s="517">
        <v>1.2</v>
      </c>
    </row>
    <row r="16" spans="1:3" ht="57" thickBot="1">
      <c r="A16" s="336">
        <v>11</v>
      </c>
      <c r="B16" s="335" t="s">
        <v>3194</v>
      </c>
      <c r="C16" s="518">
        <v>1.2</v>
      </c>
    </row>
    <row r="17" spans="1:3" ht="38.25" thickBot="1">
      <c r="A17" s="336">
        <v>12</v>
      </c>
      <c r="B17" s="84" t="s">
        <v>2288</v>
      </c>
      <c r="C17" s="519">
        <v>0.6</v>
      </c>
    </row>
    <row r="18" spans="1:3" ht="38.25" thickBot="1">
      <c r="A18" s="336">
        <v>13</v>
      </c>
      <c r="B18" s="84" t="s">
        <v>2289</v>
      </c>
      <c r="C18" s="519">
        <v>1.1</v>
      </c>
    </row>
    <row r="19" spans="1:3" ht="57" thickBot="1">
      <c r="A19" s="336">
        <v>14</v>
      </c>
      <c r="B19" s="84" t="s">
        <v>2290</v>
      </c>
      <c r="C19" s="519">
        <v>0.19</v>
      </c>
    </row>
    <row r="20" spans="1:3" ht="18.75">
      <c r="A20" s="144"/>
      <c r="B20"/>
      <c r="C20"/>
    </row>
    <row r="21" spans="1:3" ht="30" customHeight="1">
      <c r="A21" s="940" t="s">
        <v>3195</v>
      </c>
      <c r="B21" s="940"/>
      <c r="C21" s="940"/>
    </row>
    <row r="22" spans="1:3" ht="30" customHeight="1">
      <c r="A22" s="940" t="s">
        <v>3196</v>
      </c>
      <c r="B22" s="940"/>
      <c r="C22" s="940"/>
    </row>
    <row r="23" spans="1:3" ht="30" customHeight="1">
      <c r="A23" s="940" t="s">
        <v>3197</v>
      </c>
      <c r="B23" s="940"/>
      <c r="C23" s="940"/>
    </row>
    <row r="24" spans="1:3" ht="30" customHeight="1">
      <c r="A24" s="940" t="s">
        <v>3198</v>
      </c>
      <c r="B24" s="940"/>
      <c r="C24" s="940"/>
    </row>
  </sheetData>
  <sheetProtection/>
  <mergeCells count="5">
    <mergeCell ref="A2:C2"/>
    <mergeCell ref="A21:C21"/>
    <mergeCell ref="A22:C22"/>
    <mergeCell ref="A23:C23"/>
    <mergeCell ref="A24:C2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M41"/>
  <sheetViews>
    <sheetView view="pageBreakPreview" zoomScale="80" zoomScaleSheetLayoutView="8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8" sqref="A28:IV28"/>
    </sheetView>
  </sheetViews>
  <sheetFormatPr defaultColWidth="9.140625" defaultRowHeight="12.75"/>
  <cols>
    <col min="1" max="1" width="9.8515625" style="15" customWidth="1"/>
    <col min="2" max="2" width="84.140625" style="15" customWidth="1"/>
    <col min="3" max="3" width="16.57421875" style="15" bestFit="1" customWidth="1"/>
    <col min="4" max="4" width="8.7109375" style="15" bestFit="1" customWidth="1"/>
    <col min="5" max="5" width="8.57421875" style="15" customWidth="1"/>
    <col min="6" max="7" width="8.7109375" style="15" bestFit="1" customWidth="1"/>
    <col min="8" max="9" width="9.140625" style="15" customWidth="1"/>
    <col min="10" max="10" width="10.8515625" style="15" bestFit="1" customWidth="1"/>
    <col min="11" max="11" width="10.28125" style="15" bestFit="1" customWidth="1"/>
    <col min="12" max="12" width="10.421875" style="15" bestFit="1" customWidth="1"/>
    <col min="13" max="13" width="16.421875" style="15" customWidth="1"/>
    <col min="14" max="14" width="9.140625" style="15" customWidth="1"/>
    <col min="15" max="15" width="62.57421875" style="15" bestFit="1" customWidth="1"/>
    <col min="16" max="16" width="23.57421875" style="15" customWidth="1"/>
    <col min="17" max="17" width="24.421875" style="15" bestFit="1" customWidth="1"/>
    <col min="18" max="16384" width="9.140625" style="15" customWidth="1"/>
  </cols>
  <sheetData>
    <row r="1" spans="11:13" ht="15.75">
      <c r="K1" s="904" t="s">
        <v>341</v>
      </c>
      <c r="L1" s="904"/>
      <c r="M1" s="904"/>
    </row>
    <row r="2" spans="2:3" ht="15.75">
      <c r="B2" s="729"/>
      <c r="C2" s="729"/>
    </row>
    <row r="3" spans="1:13" ht="12.75" customHeight="1">
      <c r="A3" s="944" t="s">
        <v>1633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</row>
    <row r="4" spans="1:13" ht="50.25" customHeight="1">
      <c r="A4" s="944"/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</row>
    <row r="5" spans="2:3" ht="15.75">
      <c r="B5" s="42"/>
      <c r="C5" s="42"/>
    </row>
    <row r="6" spans="1:3" ht="16.5" thickBot="1">
      <c r="A6" s="1" t="str">
        <f>'СПИСОК МО ПРИЛ1'!A5</f>
        <v>Тарифы с 01.01.2019г. к Тарифному соглашению от 29.12.2018г.</v>
      </c>
      <c r="B6" s="43"/>
      <c r="C6" s="43"/>
    </row>
    <row r="7" spans="1:13" ht="16.5" thickBot="1">
      <c r="A7" s="861" t="s">
        <v>340</v>
      </c>
      <c r="B7" s="861" t="s">
        <v>357</v>
      </c>
      <c r="C7" s="945" t="s">
        <v>1148</v>
      </c>
      <c r="D7" s="946"/>
      <c r="E7" s="946"/>
      <c r="F7" s="946"/>
      <c r="G7" s="946"/>
      <c r="H7" s="946"/>
      <c r="I7" s="946"/>
      <c r="J7" s="946"/>
      <c r="K7" s="946"/>
      <c r="L7" s="946"/>
      <c r="M7" s="947"/>
    </row>
    <row r="8" spans="1:13" ht="48" customHeight="1" thickBot="1">
      <c r="A8" s="862"/>
      <c r="B8" s="862"/>
      <c r="C8" s="861" t="s">
        <v>1147</v>
      </c>
      <c r="D8" s="941" t="s">
        <v>1138</v>
      </c>
      <c r="E8" s="942"/>
      <c r="F8" s="948" t="s">
        <v>1139</v>
      </c>
      <c r="G8" s="949"/>
      <c r="H8" s="941" t="s">
        <v>1140</v>
      </c>
      <c r="I8" s="942"/>
      <c r="J8" s="44" t="s">
        <v>1141</v>
      </c>
      <c r="K8" s="44" t="s">
        <v>1142</v>
      </c>
      <c r="L8" s="44" t="s">
        <v>1143</v>
      </c>
      <c r="M8" s="44" t="s">
        <v>1144</v>
      </c>
    </row>
    <row r="9" spans="1:13" ht="43.5" customHeight="1" thickBot="1">
      <c r="A9" s="943"/>
      <c r="B9" s="943"/>
      <c r="C9" s="943"/>
      <c r="D9" s="45" t="s">
        <v>1145</v>
      </c>
      <c r="E9" s="45" t="s">
        <v>1146</v>
      </c>
      <c r="F9" s="45" t="s">
        <v>1145</v>
      </c>
      <c r="G9" s="45" t="s">
        <v>1146</v>
      </c>
      <c r="H9" s="45" t="s">
        <v>1145</v>
      </c>
      <c r="I9" s="45" t="s">
        <v>1146</v>
      </c>
      <c r="J9" s="45" t="s">
        <v>1146</v>
      </c>
      <c r="K9" s="45" t="s">
        <v>1145</v>
      </c>
      <c r="L9" s="45" t="s">
        <v>1146</v>
      </c>
      <c r="M9" s="45" t="s">
        <v>1145</v>
      </c>
    </row>
    <row r="10" spans="1:13" ht="16.5" thickBot="1">
      <c r="A10" s="46">
        <v>1</v>
      </c>
      <c r="B10" s="46">
        <v>2</v>
      </c>
      <c r="C10" s="46"/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56">
        <v>12</v>
      </c>
    </row>
    <row r="11" spans="1:13" ht="15.75">
      <c r="A11" s="7">
        <v>1</v>
      </c>
      <c r="B11" s="47" t="s">
        <v>1132</v>
      </c>
      <c r="C11" s="415">
        <v>23507</v>
      </c>
      <c r="D11" s="52">
        <v>46</v>
      </c>
      <c r="E11" s="53">
        <v>57</v>
      </c>
      <c r="F11" s="54">
        <v>330</v>
      </c>
      <c r="G11" s="54">
        <v>291</v>
      </c>
      <c r="H11" s="54">
        <v>1381</v>
      </c>
      <c r="I11" s="54">
        <v>1238</v>
      </c>
      <c r="J11" s="54">
        <v>5040</v>
      </c>
      <c r="K11" s="54">
        <v>6808</v>
      </c>
      <c r="L11" s="54">
        <v>5757</v>
      </c>
      <c r="M11" s="55">
        <v>2559</v>
      </c>
    </row>
    <row r="12" spans="1:13" ht="15.75">
      <c r="A12" s="7">
        <v>2</v>
      </c>
      <c r="B12" s="47" t="s">
        <v>451</v>
      </c>
      <c r="C12" s="415">
        <v>16940</v>
      </c>
      <c r="D12" s="52">
        <v>46</v>
      </c>
      <c r="E12" s="53">
        <v>51</v>
      </c>
      <c r="F12" s="54">
        <v>216</v>
      </c>
      <c r="G12" s="54">
        <v>238</v>
      </c>
      <c r="H12" s="54">
        <v>951</v>
      </c>
      <c r="I12" s="54">
        <v>881</v>
      </c>
      <c r="J12" s="54">
        <v>3784</v>
      </c>
      <c r="K12" s="54">
        <v>5054</v>
      </c>
      <c r="L12" s="54">
        <v>4095</v>
      </c>
      <c r="M12" s="55">
        <v>1624</v>
      </c>
    </row>
    <row r="13" spans="1:13" ht="15.75">
      <c r="A13" s="7">
        <v>3</v>
      </c>
      <c r="B13" s="47" t="s">
        <v>452</v>
      </c>
      <c r="C13" s="415">
        <v>11510</v>
      </c>
      <c r="D13" s="52">
        <v>12</v>
      </c>
      <c r="E13" s="53">
        <v>20</v>
      </c>
      <c r="F13" s="54">
        <v>152</v>
      </c>
      <c r="G13" s="54">
        <v>132</v>
      </c>
      <c r="H13" s="54">
        <v>599</v>
      </c>
      <c r="I13" s="54">
        <v>576</v>
      </c>
      <c r="J13" s="54">
        <v>2428</v>
      </c>
      <c r="K13" s="54">
        <v>3219</v>
      </c>
      <c r="L13" s="54">
        <v>3056</v>
      </c>
      <c r="M13" s="55">
        <v>1316</v>
      </c>
    </row>
    <row r="14" spans="1:13" ht="15.75">
      <c r="A14" s="7">
        <v>4</v>
      </c>
      <c r="B14" s="47" t="s">
        <v>1133</v>
      </c>
      <c r="C14" s="415">
        <v>32228</v>
      </c>
      <c r="D14" s="52">
        <v>86</v>
      </c>
      <c r="E14" s="53">
        <v>88</v>
      </c>
      <c r="F14" s="54">
        <v>551</v>
      </c>
      <c r="G14" s="54">
        <v>558</v>
      </c>
      <c r="H14" s="54">
        <v>2093</v>
      </c>
      <c r="I14" s="54">
        <v>1986</v>
      </c>
      <c r="J14" s="54">
        <v>7722</v>
      </c>
      <c r="K14" s="54">
        <v>10531</v>
      </c>
      <c r="L14" s="54">
        <v>5930</v>
      </c>
      <c r="M14" s="55">
        <v>2683</v>
      </c>
    </row>
    <row r="15" spans="1:13" ht="15.75">
      <c r="A15" s="7">
        <v>5</v>
      </c>
      <c r="B15" s="47" t="s">
        <v>453</v>
      </c>
      <c r="C15" s="415">
        <v>11989</v>
      </c>
      <c r="D15" s="52">
        <v>30</v>
      </c>
      <c r="E15" s="53">
        <v>27</v>
      </c>
      <c r="F15" s="54">
        <v>165</v>
      </c>
      <c r="G15" s="54">
        <v>156</v>
      </c>
      <c r="H15" s="54">
        <v>728</v>
      </c>
      <c r="I15" s="54">
        <v>728</v>
      </c>
      <c r="J15" s="54">
        <v>2701</v>
      </c>
      <c r="K15" s="54">
        <v>3583</v>
      </c>
      <c r="L15" s="54">
        <v>2692</v>
      </c>
      <c r="M15" s="55">
        <v>1179</v>
      </c>
    </row>
    <row r="16" spans="1:13" ht="15.75">
      <c r="A16" s="7">
        <v>6</v>
      </c>
      <c r="B16" s="47" t="s">
        <v>1134</v>
      </c>
      <c r="C16" s="415">
        <v>22612</v>
      </c>
      <c r="D16" s="52">
        <v>44</v>
      </c>
      <c r="E16" s="53">
        <v>48</v>
      </c>
      <c r="F16" s="54">
        <v>323</v>
      </c>
      <c r="G16" s="54">
        <v>304</v>
      </c>
      <c r="H16" s="54">
        <v>1289</v>
      </c>
      <c r="I16" s="54">
        <v>1319</v>
      </c>
      <c r="J16" s="54">
        <v>5113</v>
      </c>
      <c r="K16" s="54">
        <v>6622</v>
      </c>
      <c r="L16" s="54">
        <v>5195</v>
      </c>
      <c r="M16" s="55">
        <v>2355</v>
      </c>
    </row>
    <row r="17" spans="1:13" ht="15.75">
      <c r="A17" s="7">
        <v>7</v>
      </c>
      <c r="B17" s="47" t="s">
        <v>454</v>
      </c>
      <c r="C17" s="415">
        <v>40730</v>
      </c>
      <c r="D17" s="52">
        <v>131</v>
      </c>
      <c r="E17" s="53">
        <v>116</v>
      </c>
      <c r="F17" s="54">
        <v>752</v>
      </c>
      <c r="G17" s="54">
        <v>680</v>
      </c>
      <c r="H17" s="54">
        <v>2633</v>
      </c>
      <c r="I17" s="54">
        <v>2502</v>
      </c>
      <c r="J17" s="54">
        <v>9366</v>
      </c>
      <c r="K17" s="54">
        <v>11335</v>
      </c>
      <c r="L17" s="54">
        <v>9053</v>
      </c>
      <c r="M17" s="55">
        <v>4162</v>
      </c>
    </row>
    <row r="18" spans="1:13" ht="15.75">
      <c r="A18" s="7">
        <v>8</v>
      </c>
      <c r="B18" s="47" t="s">
        <v>1135</v>
      </c>
      <c r="C18" s="415">
        <v>38984</v>
      </c>
      <c r="D18" s="52">
        <v>132</v>
      </c>
      <c r="E18" s="53">
        <v>118</v>
      </c>
      <c r="F18" s="54">
        <v>670</v>
      </c>
      <c r="G18" s="54">
        <v>654</v>
      </c>
      <c r="H18" s="54">
        <v>2414</v>
      </c>
      <c r="I18" s="54">
        <v>2340</v>
      </c>
      <c r="J18" s="54">
        <v>8935</v>
      </c>
      <c r="K18" s="54">
        <v>11106</v>
      </c>
      <c r="L18" s="54">
        <v>8920</v>
      </c>
      <c r="M18" s="55">
        <v>3695</v>
      </c>
    </row>
    <row r="19" spans="1:13" ht="15.75">
      <c r="A19" s="7">
        <v>9</v>
      </c>
      <c r="B19" s="47" t="s">
        <v>1711</v>
      </c>
      <c r="C19" s="415">
        <v>20487</v>
      </c>
      <c r="D19" s="52">
        <v>42</v>
      </c>
      <c r="E19" s="53">
        <v>39</v>
      </c>
      <c r="F19" s="54">
        <v>365</v>
      </c>
      <c r="G19" s="54">
        <v>386</v>
      </c>
      <c r="H19" s="54">
        <v>1157</v>
      </c>
      <c r="I19" s="54">
        <v>1093</v>
      </c>
      <c r="J19" s="54">
        <v>4821</v>
      </c>
      <c r="K19" s="54">
        <v>6373</v>
      </c>
      <c r="L19" s="54">
        <v>4247</v>
      </c>
      <c r="M19" s="55">
        <v>1964</v>
      </c>
    </row>
    <row r="20" spans="1:13" ht="15.75">
      <c r="A20" s="7">
        <v>10</v>
      </c>
      <c r="B20" s="47" t="s">
        <v>1136</v>
      </c>
      <c r="C20" s="415">
        <v>30518</v>
      </c>
      <c r="D20" s="52">
        <v>68</v>
      </c>
      <c r="E20" s="53">
        <v>62</v>
      </c>
      <c r="F20" s="54">
        <v>425</v>
      </c>
      <c r="G20" s="54">
        <v>427</v>
      </c>
      <c r="H20" s="54">
        <v>1745</v>
      </c>
      <c r="I20" s="54">
        <v>1691</v>
      </c>
      <c r="J20" s="54">
        <v>6996</v>
      </c>
      <c r="K20" s="54">
        <v>8643</v>
      </c>
      <c r="L20" s="54">
        <v>7170</v>
      </c>
      <c r="M20" s="55">
        <v>3291</v>
      </c>
    </row>
    <row r="21" spans="1:13" ht="15.75">
      <c r="A21" s="7">
        <v>11</v>
      </c>
      <c r="B21" s="47" t="s">
        <v>1716</v>
      </c>
      <c r="C21" s="415">
        <v>18480</v>
      </c>
      <c r="D21" s="52">
        <v>69</v>
      </c>
      <c r="E21" s="53">
        <v>60</v>
      </c>
      <c r="F21" s="54">
        <v>396</v>
      </c>
      <c r="G21" s="54">
        <v>383</v>
      </c>
      <c r="H21" s="54">
        <v>1355</v>
      </c>
      <c r="I21" s="54">
        <v>1295</v>
      </c>
      <c r="J21" s="54">
        <v>4490</v>
      </c>
      <c r="K21" s="54">
        <v>5469</v>
      </c>
      <c r="L21" s="54">
        <v>3454</v>
      </c>
      <c r="M21" s="55">
        <v>1509</v>
      </c>
    </row>
    <row r="22" spans="1:13" ht="15.75">
      <c r="A22" s="7">
        <v>12</v>
      </c>
      <c r="B22" s="47" t="s">
        <v>456</v>
      </c>
      <c r="C22" s="415">
        <v>50255</v>
      </c>
      <c r="D22" s="52">
        <v>248</v>
      </c>
      <c r="E22" s="53">
        <v>198</v>
      </c>
      <c r="F22" s="54">
        <v>1337</v>
      </c>
      <c r="G22" s="54">
        <v>1233</v>
      </c>
      <c r="H22" s="54">
        <v>4297</v>
      </c>
      <c r="I22" s="54">
        <v>4137</v>
      </c>
      <c r="J22" s="54">
        <v>12247</v>
      </c>
      <c r="K22" s="54">
        <v>13126</v>
      </c>
      <c r="L22" s="54">
        <v>9681</v>
      </c>
      <c r="M22" s="55">
        <v>3751</v>
      </c>
    </row>
    <row r="23" spans="1:13" ht="15.75">
      <c r="A23" s="7">
        <v>13</v>
      </c>
      <c r="B23" s="47" t="s">
        <v>457</v>
      </c>
      <c r="C23" s="415">
        <v>10459</v>
      </c>
      <c r="D23" s="52">
        <v>24</v>
      </c>
      <c r="E23" s="53">
        <v>27</v>
      </c>
      <c r="F23" s="54">
        <v>147</v>
      </c>
      <c r="G23" s="54">
        <v>148</v>
      </c>
      <c r="H23" s="54">
        <v>609</v>
      </c>
      <c r="I23" s="54">
        <v>600</v>
      </c>
      <c r="J23" s="54">
        <v>2428</v>
      </c>
      <c r="K23" s="54">
        <v>3240</v>
      </c>
      <c r="L23" s="54">
        <v>2217</v>
      </c>
      <c r="M23" s="55">
        <v>1019</v>
      </c>
    </row>
    <row r="24" spans="1:13" ht="15.75">
      <c r="A24" s="7">
        <v>14</v>
      </c>
      <c r="B24" s="47" t="s">
        <v>1137</v>
      </c>
      <c r="C24" s="415">
        <v>14067</v>
      </c>
      <c r="D24" s="52">
        <v>26</v>
      </c>
      <c r="E24" s="53">
        <v>24</v>
      </c>
      <c r="F24" s="54">
        <v>161</v>
      </c>
      <c r="G24" s="54">
        <v>170</v>
      </c>
      <c r="H24" s="54">
        <v>809</v>
      </c>
      <c r="I24" s="54">
        <v>742</v>
      </c>
      <c r="J24" s="54">
        <v>3056</v>
      </c>
      <c r="K24" s="54">
        <v>3884</v>
      </c>
      <c r="L24" s="54">
        <v>3576</v>
      </c>
      <c r="M24" s="55">
        <v>1619</v>
      </c>
    </row>
    <row r="25" spans="1:13" ht="15.75">
      <c r="A25" s="7">
        <v>15</v>
      </c>
      <c r="B25" s="47" t="s">
        <v>458</v>
      </c>
      <c r="C25" s="415">
        <v>8933</v>
      </c>
      <c r="D25" s="52">
        <v>13</v>
      </c>
      <c r="E25" s="53">
        <v>19</v>
      </c>
      <c r="F25" s="54">
        <v>152</v>
      </c>
      <c r="G25" s="54">
        <v>104</v>
      </c>
      <c r="H25" s="54">
        <v>516</v>
      </c>
      <c r="I25" s="54">
        <v>546</v>
      </c>
      <c r="J25" s="54">
        <v>2079</v>
      </c>
      <c r="K25" s="54">
        <v>2683</v>
      </c>
      <c r="L25" s="54">
        <v>1919</v>
      </c>
      <c r="M25" s="55">
        <v>902</v>
      </c>
    </row>
    <row r="26" spans="1:13" ht="15.75">
      <c r="A26" s="7">
        <v>16</v>
      </c>
      <c r="B26" s="47" t="s">
        <v>1683</v>
      </c>
      <c r="C26" s="415">
        <v>26326</v>
      </c>
      <c r="D26" s="52">
        <v>75</v>
      </c>
      <c r="E26" s="53">
        <v>72</v>
      </c>
      <c r="F26" s="54">
        <v>453</v>
      </c>
      <c r="G26" s="54">
        <v>422</v>
      </c>
      <c r="H26" s="54">
        <v>1812</v>
      </c>
      <c r="I26" s="54">
        <v>1665</v>
      </c>
      <c r="J26" s="54">
        <v>6273</v>
      </c>
      <c r="K26" s="54">
        <v>8135</v>
      </c>
      <c r="L26" s="54">
        <v>5075</v>
      </c>
      <c r="M26" s="55">
        <v>2344</v>
      </c>
    </row>
    <row r="27" spans="1:13" ht="15.75">
      <c r="A27" s="7">
        <v>17</v>
      </c>
      <c r="B27" s="47" t="s">
        <v>1128</v>
      </c>
      <c r="C27" s="415">
        <v>7502</v>
      </c>
      <c r="D27" s="52">
        <v>27</v>
      </c>
      <c r="E27" s="53">
        <v>16</v>
      </c>
      <c r="F27" s="54">
        <v>177</v>
      </c>
      <c r="G27" s="54">
        <v>175</v>
      </c>
      <c r="H27" s="54">
        <v>769</v>
      </c>
      <c r="I27" s="54">
        <v>721</v>
      </c>
      <c r="J27" s="54">
        <v>1619</v>
      </c>
      <c r="K27" s="54">
        <v>1768</v>
      </c>
      <c r="L27" s="54">
        <v>1577</v>
      </c>
      <c r="M27" s="55">
        <v>653</v>
      </c>
    </row>
    <row r="28" spans="1:13" s="842" customFormat="1" ht="15.75">
      <c r="A28" s="835">
        <v>18</v>
      </c>
      <c r="B28" s="836" t="s">
        <v>1129</v>
      </c>
      <c r="C28" s="837">
        <v>11090</v>
      </c>
      <c r="D28" s="838">
        <v>0</v>
      </c>
      <c r="E28" s="839">
        <v>0</v>
      </c>
      <c r="F28" s="840">
        <v>0</v>
      </c>
      <c r="G28" s="840">
        <v>0</v>
      </c>
      <c r="H28" s="840">
        <v>0</v>
      </c>
      <c r="I28" s="840">
        <v>0</v>
      </c>
      <c r="J28" s="840">
        <v>2638</v>
      </c>
      <c r="K28" s="840">
        <v>4364</v>
      </c>
      <c r="L28" s="840">
        <v>2783</v>
      </c>
      <c r="M28" s="841">
        <v>1305</v>
      </c>
    </row>
    <row r="29" spans="1:13" ht="15.75">
      <c r="A29" s="7">
        <v>19</v>
      </c>
      <c r="B29" s="47" t="s">
        <v>1130</v>
      </c>
      <c r="C29" s="415">
        <v>8715</v>
      </c>
      <c r="D29" s="52">
        <v>0</v>
      </c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2324</v>
      </c>
      <c r="K29" s="54">
        <v>2805</v>
      </c>
      <c r="L29" s="54">
        <v>2427</v>
      </c>
      <c r="M29" s="55">
        <v>1159</v>
      </c>
    </row>
    <row r="30" spans="1:13" ht="15.75">
      <c r="A30" s="7">
        <v>20</v>
      </c>
      <c r="B30" s="47" t="s">
        <v>1873</v>
      </c>
      <c r="C30" s="415">
        <v>46392</v>
      </c>
      <c r="D30" s="52">
        <v>0</v>
      </c>
      <c r="E30" s="53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15937</v>
      </c>
      <c r="K30" s="54">
        <v>15571</v>
      </c>
      <c r="L30" s="54">
        <v>10918</v>
      </c>
      <c r="M30" s="55">
        <v>3966</v>
      </c>
    </row>
    <row r="31" spans="1:13" ht="15.75">
      <c r="A31" s="7">
        <v>21</v>
      </c>
      <c r="B31" s="47" t="s">
        <v>343</v>
      </c>
      <c r="C31" s="415">
        <v>5571</v>
      </c>
      <c r="D31" s="52">
        <v>0</v>
      </c>
      <c r="E31" s="53">
        <v>0</v>
      </c>
      <c r="F31" s="54">
        <v>0</v>
      </c>
      <c r="G31" s="54">
        <v>0</v>
      </c>
      <c r="H31" s="54">
        <v>0</v>
      </c>
      <c r="I31" s="54">
        <v>0</v>
      </c>
      <c r="J31" s="54">
        <v>1588</v>
      </c>
      <c r="K31" s="54">
        <v>1445</v>
      </c>
      <c r="L31" s="54">
        <v>1715</v>
      </c>
      <c r="M31" s="55">
        <v>823</v>
      </c>
    </row>
    <row r="32" spans="1:13" ht="15.75">
      <c r="A32" s="7">
        <v>22</v>
      </c>
      <c r="B32" s="47" t="s">
        <v>2427</v>
      </c>
      <c r="C32" s="415">
        <v>34121</v>
      </c>
      <c r="D32" s="52">
        <v>0</v>
      </c>
      <c r="E32" s="53">
        <v>0</v>
      </c>
      <c r="F32" s="54">
        <v>0</v>
      </c>
      <c r="G32" s="54">
        <v>0</v>
      </c>
      <c r="H32" s="54">
        <v>0</v>
      </c>
      <c r="I32" s="54">
        <v>0</v>
      </c>
      <c r="J32" s="54">
        <v>12859</v>
      </c>
      <c r="K32" s="54">
        <v>11912</v>
      </c>
      <c r="L32" s="54">
        <v>6614</v>
      </c>
      <c r="M32" s="55">
        <v>2736</v>
      </c>
    </row>
    <row r="33" spans="1:13" ht="15.75">
      <c r="A33" s="7">
        <v>23</v>
      </c>
      <c r="B33" s="47" t="s">
        <v>460</v>
      </c>
      <c r="C33" s="415">
        <v>77498</v>
      </c>
      <c r="D33" s="52">
        <v>0</v>
      </c>
      <c r="E33" s="53">
        <v>0</v>
      </c>
      <c r="F33" s="54">
        <v>0</v>
      </c>
      <c r="G33" s="54">
        <v>0</v>
      </c>
      <c r="H33" s="54">
        <v>0</v>
      </c>
      <c r="I33" s="54">
        <v>0</v>
      </c>
      <c r="J33" s="54">
        <v>25436</v>
      </c>
      <c r="K33" s="54">
        <v>26281</v>
      </c>
      <c r="L33" s="54">
        <v>18279</v>
      </c>
      <c r="M33" s="55">
        <v>7502</v>
      </c>
    </row>
    <row r="34" spans="1:13" ht="15.75">
      <c r="A34" s="7">
        <v>24</v>
      </c>
      <c r="B34" s="47" t="s">
        <v>1715</v>
      </c>
      <c r="C34" s="415">
        <v>87058</v>
      </c>
      <c r="D34" s="52">
        <v>0</v>
      </c>
      <c r="E34" s="53">
        <v>0</v>
      </c>
      <c r="F34" s="54">
        <v>0</v>
      </c>
      <c r="G34" s="54">
        <v>0</v>
      </c>
      <c r="H34" s="54">
        <v>0</v>
      </c>
      <c r="I34" s="54">
        <v>0</v>
      </c>
      <c r="J34" s="54">
        <v>26653</v>
      </c>
      <c r="K34" s="54">
        <v>28641</v>
      </c>
      <c r="L34" s="54">
        <v>22341</v>
      </c>
      <c r="M34" s="55">
        <v>9423</v>
      </c>
    </row>
    <row r="35" spans="1:13" ht="15.75">
      <c r="A35" s="7">
        <v>25</v>
      </c>
      <c r="B35" s="47" t="s">
        <v>1131</v>
      </c>
      <c r="C35" s="415">
        <v>29958</v>
      </c>
      <c r="D35" s="52">
        <v>0</v>
      </c>
      <c r="E35" s="53">
        <v>0</v>
      </c>
      <c r="F35" s="54">
        <v>0</v>
      </c>
      <c r="G35" s="54">
        <v>0</v>
      </c>
      <c r="H35" s="54">
        <v>0</v>
      </c>
      <c r="I35" s="54">
        <v>0</v>
      </c>
      <c r="J35" s="54">
        <v>10109</v>
      </c>
      <c r="K35" s="54">
        <v>9456</v>
      </c>
      <c r="L35" s="54">
        <v>7519</v>
      </c>
      <c r="M35" s="55">
        <v>2874</v>
      </c>
    </row>
    <row r="36" spans="1:13" ht="15.75">
      <c r="A36" s="7">
        <v>27</v>
      </c>
      <c r="B36" s="47" t="s">
        <v>463</v>
      </c>
      <c r="C36" s="415">
        <v>11600</v>
      </c>
      <c r="D36" s="52">
        <v>225</v>
      </c>
      <c r="E36" s="53">
        <v>167</v>
      </c>
      <c r="F36" s="54">
        <v>1416</v>
      </c>
      <c r="G36" s="54">
        <v>1370</v>
      </c>
      <c r="H36" s="54">
        <v>4351</v>
      </c>
      <c r="I36" s="54">
        <v>4071</v>
      </c>
      <c r="J36" s="54">
        <v>0</v>
      </c>
      <c r="K36" s="54">
        <v>0</v>
      </c>
      <c r="L36" s="54">
        <v>0</v>
      </c>
      <c r="M36" s="55">
        <v>0</v>
      </c>
    </row>
    <row r="37" spans="1:13" ht="30" customHeight="1">
      <c r="A37" s="7">
        <v>27.1</v>
      </c>
      <c r="B37" s="48" t="s">
        <v>572</v>
      </c>
      <c r="C37" s="415">
        <v>3082</v>
      </c>
      <c r="D37" s="52">
        <v>42</v>
      </c>
      <c r="E37" s="53">
        <v>39</v>
      </c>
      <c r="F37" s="54">
        <v>365</v>
      </c>
      <c r="G37" s="54">
        <v>386</v>
      </c>
      <c r="H37" s="54">
        <v>1157</v>
      </c>
      <c r="I37" s="54">
        <v>1093</v>
      </c>
      <c r="J37" s="54">
        <v>0</v>
      </c>
      <c r="K37" s="54">
        <v>0</v>
      </c>
      <c r="L37" s="54">
        <v>0</v>
      </c>
      <c r="M37" s="55">
        <v>0</v>
      </c>
    </row>
    <row r="38" spans="1:13" ht="15.75">
      <c r="A38" s="323">
        <v>28</v>
      </c>
      <c r="B38" s="47" t="s">
        <v>464</v>
      </c>
      <c r="C38" s="415">
        <v>14898</v>
      </c>
      <c r="D38" s="52">
        <v>330</v>
      </c>
      <c r="E38" s="53">
        <v>301</v>
      </c>
      <c r="F38" s="54">
        <v>1997</v>
      </c>
      <c r="G38" s="54">
        <v>1826</v>
      </c>
      <c r="H38" s="54">
        <v>5336</v>
      </c>
      <c r="I38" s="54">
        <v>5108</v>
      </c>
      <c r="J38" s="54">
        <v>0</v>
      </c>
      <c r="K38" s="54">
        <v>0</v>
      </c>
      <c r="L38" s="54">
        <v>0</v>
      </c>
      <c r="M38" s="55">
        <v>0</v>
      </c>
    </row>
    <row r="39" spans="1:13" ht="15.75">
      <c r="A39" s="7">
        <v>29</v>
      </c>
      <c r="B39" s="47" t="s">
        <v>465</v>
      </c>
      <c r="C39" s="415">
        <v>20323</v>
      </c>
      <c r="D39" s="52">
        <v>370</v>
      </c>
      <c r="E39" s="53">
        <v>345</v>
      </c>
      <c r="F39" s="54">
        <v>2608</v>
      </c>
      <c r="G39" s="54">
        <v>2419</v>
      </c>
      <c r="H39" s="54">
        <v>7527</v>
      </c>
      <c r="I39" s="54">
        <v>7054</v>
      </c>
      <c r="J39" s="54">
        <v>0</v>
      </c>
      <c r="K39" s="54">
        <v>0</v>
      </c>
      <c r="L39" s="54">
        <v>0</v>
      </c>
      <c r="M39" s="55">
        <v>0</v>
      </c>
    </row>
    <row r="40" spans="1:13" ht="16.5" thickBot="1">
      <c r="A40" s="49">
        <v>30</v>
      </c>
      <c r="B40" s="50" t="s">
        <v>466</v>
      </c>
      <c r="C40" s="415">
        <v>21070</v>
      </c>
      <c r="D40" s="52">
        <v>545</v>
      </c>
      <c r="E40" s="53">
        <v>538</v>
      </c>
      <c r="F40" s="54">
        <v>2914</v>
      </c>
      <c r="G40" s="54">
        <v>2741</v>
      </c>
      <c r="H40" s="54">
        <v>7350</v>
      </c>
      <c r="I40" s="54">
        <v>6982</v>
      </c>
      <c r="J40" s="54">
        <v>0</v>
      </c>
      <c r="K40" s="54">
        <v>0</v>
      </c>
      <c r="L40" s="54">
        <v>0</v>
      </c>
      <c r="M40" s="55">
        <v>0</v>
      </c>
    </row>
    <row r="41" spans="1:13" ht="16.5" thickBot="1">
      <c r="A41" s="164"/>
      <c r="B41" s="57" t="s">
        <v>495</v>
      </c>
      <c r="C41" s="553">
        <f>SUM(C11:C40)-C37</f>
        <v>753821</v>
      </c>
      <c r="D41" s="553">
        <f aca="true" t="shared" si="0" ref="D41:M41">SUM(D11:D40)-D37</f>
        <v>2589</v>
      </c>
      <c r="E41" s="553">
        <f t="shared" si="0"/>
        <v>2393</v>
      </c>
      <c r="F41" s="553">
        <f t="shared" si="0"/>
        <v>15707</v>
      </c>
      <c r="G41" s="553">
        <f t="shared" si="0"/>
        <v>14817</v>
      </c>
      <c r="H41" s="553">
        <f t="shared" si="0"/>
        <v>49721</v>
      </c>
      <c r="I41" s="553">
        <f t="shared" si="0"/>
        <v>47275</v>
      </c>
      <c r="J41" s="553">
        <f t="shared" si="0"/>
        <v>186642</v>
      </c>
      <c r="K41" s="553">
        <f t="shared" si="0"/>
        <v>212054</v>
      </c>
      <c r="L41" s="553">
        <f t="shared" si="0"/>
        <v>156210</v>
      </c>
      <c r="M41" s="553">
        <f t="shared" si="0"/>
        <v>66413</v>
      </c>
    </row>
  </sheetData>
  <sheetProtection/>
  <mergeCells count="9">
    <mergeCell ref="H8:I8"/>
    <mergeCell ref="A7:A9"/>
    <mergeCell ref="B7:B9"/>
    <mergeCell ref="A3:M4"/>
    <mergeCell ref="K1:M1"/>
    <mergeCell ref="C7:M7"/>
    <mergeCell ref="C8:C9"/>
    <mergeCell ref="D8:E8"/>
    <mergeCell ref="F8:G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1"/>
  <sheetViews>
    <sheetView view="pageBreakPreview" zoomScale="90" zoomScaleSheetLayoutView="90" zoomScalePageLayoutView="0" workbookViewId="0" topLeftCell="A1">
      <selection activeCell="B16" sqref="B16"/>
    </sheetView>
  </sheetViews>
  <sheetFormatPr defaultColWidth="9.140625" defaultRowHeight="12.75"/>
  <cols>
    <col min="1" max="1" width="16.57421875" style="15" customWidth="1"/>
    <col min="2" max="2" width="84.140625" style="15" customWidth="1"/>
    <col min="3" max="3" width="14.28125" style="15" customWidth="1"/>
    <col min="4" max="4" width="20.140625" style="0" customWidth="1"/>
  </cols>
  <sheetData>
    <row r="1" ht="15.75">
      <c r="D1" t="s">
        <v>316</v>
      </c>
    </row>
    <row r="2" spans="2:3" ht="15.75">
      <c r="B2" s="729"/>
      <c r="C2" s="729"/>
    </row>
    <row r="3" spans="1:4" ht="15.75" customHeight="1">
      <c r="A3" s="944" t="s">
        <v>1719</v>
      </c>
      <c r="B3" s="944"/>
      <c r="C3" s="944"/>
      <c r="D3" s="944"/>
    </row>
    <row r="4" spans="1:4" ht="27.75" customHeight="1">
      <c r="A4" s="944"/>
      <c r="B4" s="944"/>
      <c r="C4" s="944"/>
      <c r="D4" s="944"/>
    </row>
    <row r="5" spans="2:3" ht="15.75">
      <c r="B5" s="42"/>
      <c r="C5" s="42"/>
    </row>
    <row r="6" spans="1:3" ht="16.5" thickBot="1">
      <c r="A6" s="1" t="str">
        <f>'СПИСОК МО ПРИЛ1'!A5</f>
        <v>Тарифы с 01.01.2019г. к Тарифному соглашению от 29.12.2018г.</v>
      </c>
      <c r="B6" s="43"/>
      <c r="C6" s="43"/>
    </row>
    <row r="7" spans="1:4" ht="45.75" customHeight="1">
      <c r="A7" s="861" t="s">
        <v>340</v>
      </c>
      <c r="B7" s="861" t="s">
        <v>357</v>
      </c>
      <c r="C7" s="950" t="s">
        <v>1148</v>
      </c>
      <c r="D7" s="953" t="s">
        <v>1469</v>
      </c>
    </row>
    <row r="8" spans="1:4" ht="32.25" customHeight="1">
      <c r="A8" s="862"/>
      <c r="B8" s="862"/>
      <c r="C8" s="951"/>
      <c r="D8" s="954"/>
    </row>
    <row r="9" spans="1:4" ht="16.5" customHeight="1" thickBot="1">
      <c r="A9" s="943"/>
      <c r="B9" s="943"/>
      <c r="C9" s="952"/>
      <c r="D9" s="955"/>
    </row>
    <row r="10" spans="1:4" s="68" customFormat="1" ht="16.5" thickBot="1">
      <c r="A10" s="60">
        <v>1</v>
      </c>
      <c r="B10" s="730">
        <v>2</v>
      </c>
      <c r="C10" s="5">
        <v>3</v>
      </c>
      <c r="D10" s="5">
        <v>4</v>
      </c>
    </row>
    <row r="11" spans="1:4" ht="15.75">
      <c r="A11" s="6">
        <v>1</v>
      </c>
      <c r="B11" s="63" t="s">
        <v>1132</v>
      </c>
      <c r="C11" s="64">
        <v>23507</v>
      </c>
      <c r="D11" s="65">
        <v>50.4</v>
      </c>
    </row>
    <row r="12" spans="1:4" ht="15.75">
      <c r="A12" s="7">
        <f>A11+1</f>
        <v>2</v>
      </c>
      <c r="B12" s="66" t="s">
        <v>451</v>
      </c>
      <c r="C12" s="61">
        <v>16940</v>
      </c>
      <c r="D12" s="67">
        <v>50.4</v>
      </c>
    </row>
    <row r="13" spans="1:4" ht="15.75">
      <c r="A13" s="7">
        <f aca="true" t="shared" si="0" ref="A13:A26">A12+1</f>
        <v>3</v>
      </c>
      <c r="B13" s="66" t="s">
        <v>452</v>
      </c>
      <c r="C13" s="61">
        <v>11510</v>
      </c>
      <c r="D13" s="67">
        <v>50.4</v>
      </c>
    </row>
    <row r="14" spans="1:4" ht="15.75">
      <c r="A14" s="7">
        <f t="shared" si="0"/>
        <v>4</v>
      </c>
      <c r="B14" s="66" t="s">
        <v>1133</v>
      </c>
      <c r="C14" s="61">
        <v>32228</v>
      </c>
      <c r="D14" s="67">
        <v>50.4</v>
      </c>
    </row>
    <row r="15" spans="1:4" ht="15.75">
      <c r="A15" s="7">
        <f t="shared" si="0"/>
        <v>5</v>
      </c>
      <c r="B15" s="66" t="s">
        <v>453</v>
      </c>
      <c r="C15" s="61">
        <v>11989</v>
      </c>
      <c r="D15" s="67">
        <v>50.4</v>
      </c>
    </row>
    <row r="16" spans="1:4" ht="15.75">
      <c r="A16" s="7">
        <f t="shared" si="0"/>
        <v>6</v>
      </c>
      <c r="B16" s="66" t="s">
        <v>1134</v>
      </c>
      <c r="C16" s="61">
        <v>22612</v>
      </c>
      <c r="D16" s="67">
        <v>50.4</v>
      </c>
    </row>
    <row r="17" spans="1:4" ht="15.75">
      <c r="A17" s="7">
        <f t="shared" si="0"/>
        <v>7</v>
      </c>
      <c r="B17" s="66" t="s">
        <v>454</v>
      </c>
      <c r="C17" s="61">
        <v>40730</v>
      </c>
      <c r="D17" s="67">
        <v>50.4</v>
      </c>
    </row>
    <row r="18" spans="1:4" ht="15.75">
      <c r="A18" s="7">
        <f t="shared" si="0"/>
        <v>8</v>
      </c>
      <c r="B18" s="66" t="s">
        <v>1755</v>
      </c>
      <c r="C18" s="61">
        <v>38984</v>
      </c>
      <c r="D18" s="67">
        <v>50.4</v>
      </c>
    </row>
    <row r="19" spans="1:4" ht="15.75">
      <c r="A19" s="7">
        <f t="shared" si="0"/>
        <v>9</v>
      </c>
      <c r="B19" s="66" t="s">
        <v>1136</v>
      </c>
      <c r="C19" s="61">
        <v>30518</v>
      </c>
      <c r="D19" s="67">
        <v>50.4</v>
      </c>
    </row>
    <row r="20" spans="1:4" ht="15.75">
      <c r="A20" s="7">
        <f t="shared" si="0"/>
        <v>10</v>
      </c>
      <c r="B20" s="66" t="s">
        <v>456</v>
      </c>
      <c r="C20" s="61">
        <v>61345</v>
      </c>
      <c r="D20" s="67">
        <v>55.6</v>
      </c>
    </row>
    <row r="21" spans="1:4" ht="15.75">
      <c r="A21" s="7">
        <f t="shared" si="0"/>
        <v>11</v>
      </c>
      <c r="B21" s="66" t="s">
        <v>457</v>
      </c>
      <c r="C21" s="61">
        <v>10459</v>
      </c>
      <c r="D21" s="67">
        <v>50.4</v>
      </c>
    </row>
    <row r="22" spans="1:4" ht="15.75">
      <c r="A22" s="7">
        <f t="shared" si="0"/>
        <v>12</v>
      </c>
      <c r="B22" s="66" t="s">
        <v>1137</v>
      </c>
      <c r="C22" s="61">
        <v>14067</v>
      </c>
      <c r="D22" s="67">
        <v>51.5</v>
      </c>
    </row>
    <row r="23" spans="1:4" ht="15.75">
      <c r="A23" s="7">
        <f t="shared" si="0"/>
        <v>13</v>
      </c>
      <c r="B23" s="66" t="s">
        <v>458</v>
      </c>
      <c r="C23" s="61">
        <v>8933</v>
      </c>
      <c r="D23" s="67">
        <v>51.5</v>
      </c>
    </row>
    <row r="24" spans="1:4" ht="15.75">
      <c r="A24" s="7">
        <f t="shared" si="0"/>
        <v>14</v>
      </c>
      <c r="B24" s="66" t="s">
        <v>459</v>
      </c>
      <c r="C24" s="61">
        <v>26326</v>
      </c>
      <c r="D24" s="67">
        <v>50.4</v>
      </c>
    </row>
    <row r="25" spans="1:4" ht="15.75">
      <c r="A25" s="7">
        <f t="shared" si="0"/>
        <v>15</v>
      </c>
      <c r="B25" s="66" t="s">
        <v>1128</v>
      </c>
      <c r="C25" s="61">
        <v>7502</v>
      </c>
      <c r="D25" s="67">
        <v>50.4</v>
      </c>
    </row>
    <row r="26" spans="1:4" ht="16.5" thickBot="1">
      <c r="A26" s="7">
        <f t="shared" si="0"/>
        <v>16</v>
      </c>
      <c r="B26" s="307" t="s">
        <v>2377</v>
      </c>
      <c r="C26" s="308">
        <v>396171</v>
      </c>
      <c r="D26" s="742">
        <v>55.6</v>
      </c>
    </row>
    <row r="27" spans="1:4" s="62" customFormat="1" ht="16.5" thickBot="1">
      <c r="A27" s="69"/>
      <c r="B27" s="91" t="s">
        <v>1147</v>
      </c>
      <c r="C27" s="92">
        <f>SUM(C11:C26)</f>
        <v>753821</v>
      </c>
      <c r="D27" s="70"/>
    </row>
    <row r="28" ht="34.5" customHeight="1" thickBot="1">
      <c r="B28" s="554"/>
    </row>
    <row r="29" spans="1:3" ht="32.25" thickBot="1">
      <c r="A29" s="93" t="s">
        <v>1074</v>
      </c>
      <c r="B29" s="94" t="s">
        <v>1497</v>
      </c>
      <c r="C29" s="816">
        <v>81751.8</v>
      </c>
    </row>
    <row r="30" spans="1:3" ht="16.5" thickBot="1">
      <c r="A30" s="93" t="s">
        <v>1725</v>
      </c>
      <c r="B30" s="582" t="s">
        <v>1937</v>
      </c>
      <c r="C30" s="816">
        <v>50209</v>
      </c>
    </row>
    <row r="31" spans="1:3" ht="16.5" thickBot="1">
      <c r="A31" s="164" t="s">
        <v>1935</v>
      </c>
      <c r="B31" s="165" t="s">
        <v>1941</v>
      </c>
      <c r="C31" s="817">
        <v>2314</v>
      </c>
    </row>
  </sheetData>
  <sheetProtection/>
  <mergeCells count="5">
    <mergeCell ref="A3:D4"/>
    <mergeCell ref="C7:C9"/>
    <mergeCell ref="D7:D9"/>
    <mergeCell ref="A7:A9"/>
    <mergeCell ref="B7:B9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SattarovaO</cp:lastModifiedBy>
  <cp:lastPrinted>2019-01-24T07:00:07Z</cp:lastPrinted>
  <dcterms:created xsi:type="dcterms:W3CDTF">1996-10-08T23:32:33Z</dcterms:created>
  <dcterms:modified xsi:type="dcterms:W3CDTF">2019-01-24T07:03:32Z</dcterms:modified>
  <cp:category/>
  <cp:version/>
  <cp:contentType/>
  <cp:contentStatus/>
</cp:coreProperties>
</file>